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95"/>
  </bookViews>
  <sheets>
    <sheet name="Тарифы2020 " sheetId="1" r:id="rId1"/>
  </sheets>
  <calcPr calcId="144525"/>
</workbook>
</file>

<file path=xl/calcChain.xml><?xml version="1.0" encoding="utf-8"?>
<calcChain xmlns="http://schemas.openxmlformats.org/spreadsheetml/2006/main">
  <c r="H113" i="1" l="1"/>
  <c r="F111" i="1"/>
  <c r="G111" i="1"/>
  <c r="H111" i="1"/>
  <c r="E111" i="1"/>
  <c r="F123" i="1" l="1"/>
  <c r="F117" i="1"/>
  <c r="F118" i="1"/>
  <c r="E118" i="1"/>
  <c r="E117" i="1"/>
  <c r="H116" i="1"/>
  <c r="H118" i="1" s="1"/>
  <c r="G115" i="1"/>
  <c r="G117" i="1" s="1"/>
  <c r="G118" i="1" l="1"/>
  <c r="H117" i="1"/>
  <c r="I112" i="1"/>
  <c r="I110" i="1"/>
  <c r="F60" i="1"/>
  <c r="F59" i="1"/>
  <c r="G58" i="1"/>
  <c r="G57" i="1"/>
  <c r="H56" i="1"/>
  <c r="H55" i="1"/>
  <c r="H54" i="1"/>
  <c r="H60" i="1" s="1"/>
  <c r="E14" i="1"/>
  <c r="E15" i="1"/>
  <c r="H59" i="1" l="1"/>
  <c r="F29" i="1"/>
  <c r="F122" i="1"/>
  <c r="H120" i="1"/>
  <c r="H122" i="1" s="1"/>
  <c r="H123" i="1" l="1"/>
  <c r="H108" i="1" l="1"/>
  <c r="F81" i="1" l="1"/>
  <c r="F80" i="1"/>
  <c r="H77" i="1"/>
  <c r="H80" i="1" s="1"/>
  <c r="F68" i="1"/>
  <c r="F71" i="1"/>
  <c r="F70" i="1"/>
  <c r="H67" i="1"/>
  <c r="H70" i="1" s="1"/>
  <c r="H73" i="1"/>
  <c r="H63" i="1"/>
  <c r="H81" i="1" l="1"/>
  <c r="H71" i="1"/>
  <c r="F131" i="1"/>
  <c r="E131" i="1"/>
  <c r="G129" i="1"/>
  <c r="G131" i="1" s="1"/>
  <c r="F151" i="1"/>
  <c r="F154" i="1" s="1"/>
  <c r="F148" i="1"/>
  <c r="G148" i="1"/>
  <c r="F149" i="1"/>
  <c r="G149" i="1"/>
  <c r="E149" i="1"/>
  <c r="E148" i="1"/>
  <c r="F153" i="1" l="1"/>
  <c r="H147" i="1"/>
  <c r="H146" i="1"/>
  <c r="H141" i="1"/>
  <c r="F139" i="1"/>
  <c r="F138" i="1"/>
  <c r="H136" i="1"/>
  <c r="H139" i="1" s="1"/>
  <c r="H132" i="1"/>
  <c r="G132" i="1"/>
  <c r="G133" i="1" s="1"/>
  <c r="F133" i="1"/>
  <c r="F134" i="1"/>
  <c r="E134" i="1"/>
  <c r="E133" i="1"/>
  <c r="H125" i="1"/>
  <c r="G134" i="1" l="1"/>
  <c r="H149" i="1"/>
  <c r="H148" i="1"/>
  <c r="H138" i="1"/>
  <c r="H129" i="1"/>
  <c r="H131" i="1" s="1"/>
  <c r="H134" i="1" s="1"/>
  <c r="H133" i="1" l="1"/>
  <c r="H47" i="1"/>
  <c r="F43" i="1"/>
  <c r="F42" i="1"/>
  <c r="H39" i="1"/>
  <c r="H43" i="1" s="1"/>
  <c r="H33" i="1"/>
  <c r="F30" i="1"/>
  <c r="H26" i="1"/>
  <c r="H29" i="1" s="1"/>
  <c r="H20" i="1"/>
  <c r="F17" i="1"/>
  <c r="F16" i="1"/>
  <c r="H13" i="1"/>
  <c r="H17" i="1" s="1"/>
  <c r="H7" i="1"/>
  <c r="H104" i="1"/>
  <c r="F104" i="1"/>
  <c r="H103" i="1"/>
  <c r="F103" i="1"/>
  <c r="H94" i="1"/>
  <c r="H93" i="1"/>
  <c r="F94" i="1"/>
  <c r="F93" i="1"/>
  <c r="H86" i="1"/>
  <c r="H42" i="1" l="1"/>
  <c r="H30" i="1"/>
  <c r="H16" i="1"/>
  <c r="H160" i="1"/>
  <c r="H156" i="1"/>
  <c r="H128" i="1"/>
  <c r="H144" i="1"/>
  <c r="H143" i="1"/>
  <c r="H151" i="1" s="1"/>
  <c r="H127" i="1"/>
  <c r="H159" i="1"/>
  <c r="H153" i="1" l="1"/>
  <c r="H154" i="1"/>
  <c r="G125" i="1"/>
  <c r="F91" i="1" l="1"/>
  <c r="F79" i="1"/>
  <c r="E78" i="1"/>
  <c r="E68" i="1"/>
  <c r="F55" i="1"/>
  <c r="F40" i="1"/>
  <c r="I51" i="1" l="1"/>
  <c r="I52" i="1"/>
  <c r="I99" i="1"/>
  <c r="I98" i="1"/>
  <c r="I88" i="1"/>
  <c r="I89" i="1"/>
  <c r="I75" i="1"/>
  <c r="I76" i="1"/>
  <c r="I65" i="1"/>
  <c r="I66" i="1"/>
  <c r="I38" i="1"/>
  <c r="I37" i="1"/>
  <c r="E27" i="1"/>
  <c r="I25" i="1"/>
  <c r="I24" i="1"/>
  <c r="I12" i="1"/>
  <c r="I11" i="1"/>
  <c r="F102" i="1" l="1"/>
  <c r="E102" i="1"/>
  <c r="F101" i="1"/>
  <c r="E101" i="1"/>
  <c r="F92" i="1"/>
  <c r="E92" i="1"/>
  <c r="E91" i="1"/>
  <c r="E79" i="1"/>
  <c r="F78" i="1"/>
  <c r="F69" i="1"/>
  <c r="E69" i="1"/>
  <c r="I92" i="1" l="1"/>
  <c r="I102" i="1"/>
  <c r="I79" i="1"/>
  <c r="I69" i="1"/>
  <c r="F56" i="1"/>
  <c r="E56" i="1"/>
  <c r="E55" i="1"/>
  <c r="F41" i="1"/>
  <c r="E41" i="1"/>
  <c r="E40" i="1"/>
  <c r="F28" i="1"/>
  <c r="E28" i="1"/>
  <c r="F27" i="1"/>
  <c r="F15" i="1"/>
  <c r="I27" i="1" l="1"/>
  <c r="I28" i="1"/>
  <c r="I41" i="1"/>
  <c r="I40" i="1"/>
  <c r="I56" i="1"/>
  <c r="F14" i="1"/>
  <c r="I14" i="1" l="1"/>
  <c r="I6" i="1" l="1"/>
  <c r="I35" i="1"/>
  <c r="I34" i="1"/>
  <c r="I32" i="1"/>
  <c r="I8" i="1"/>
  <c r="I9" i="1"/>
  <c r="I19" i="1"/>
  <c r="I21" i="1"/>
  <c r="I22" i="1"/>
  <c r="I45" i="1"/>
  <c r="I48" i="1"/>
  <c r="I49" i="1"/>
  <c r="I62" i="1"/>
  <c r="I72" i="1"/>
  <c r="I82" i="1"/>
  <c r="I83" i="1"/>
  <c r="I85" i="1"/>
  <c r="I95" i="1"/>
  <c r="I105" i="1"/>
  <c r="I106" i="1"/>
  <c r="I91" i="1" l="1"/>
  <c r="I78" i="1"/>
  <c r="I55" i="1"/>
  <c r="I15" i="1"/>
  <c r="I68" i="1"/>
  <c r="I101" i="1"/>
</calcChain>
</file>

<file path=xl/sharedStrings.xml><?xml version="1.0" encoding="utf-8"?>
<sst xmlns="http://schemas.openxmlformats.org/spreadsheetml/2006/main" count="361" uniqueCount="93">
  <si>
    <t>Наименование</t>
  </si>
  <si>
    <t>Ед. изм.</t>
  </si>
  <si>
    <t>руб/Гкал</t>
  </si>
  <si>
    <t>руб/м3</t>
  </si>
  <si>
    <t>Водоснабжение</t>
  </si>
  <si>
    <t>Водоотведение</t>
  </si>
  <si>
    <t>Рост</t>
  </si>
  <si>
    <t>с.п.Селковское</t>
  </si>
  <si>
    <t>с.п. Березняковское</t>
  </si>
  <si>
    <t>г.п. Хотьково</t>
  </si>
  <si>
    <t>с.п. Шеметовское</t>
  </si>
  <si>
    <t>с.п. Васильевское</t>
  </si>
  <si>
    <t>с.п. Лозовское</t>
  </si>
  <si>
    <t xml:space="preserve">Предложение </t>
  </si>
  <si>
    <t>с.п. Шеметовское  мкр.Новый</t>
  </si>
  <si>
    <t xml:space="preserve"> - компонент на холодную воду</t>
  </si>
  <si>
    <t xml:space="preserve"> - компонент на тепловую энергию</t>
  </si>
  <si>
    <t>ГВС в закрытых системах водоснабжения:</t>
  </si>
  <si>
    <r>
      <t>ГВС (</t>
    </r>
    <r>
      <rPr>
        <i/>
        <sz val="9"/>
        <color theme="1"/>
        <rFont val="Times New Roman"/>
        <family val="1"/>
        <charset val="204"/>
      </rPr>
      <t>с неизлированными стояками с полотенцесушителями 0,0649</t>
    </r>
    <r>
      <rPr>
        <i/>
        <sz val="12"/>
        <color theme="1"/>
        <rFont val="Times New Roman"/>
        <family val="1"/>
        <charset val="204"/>
      </rPr>
      <t>)</t>
    </r>
  </si>
  <si>
    <t>Распоряжение Комитета по ценам и тарифам Московской области об установлении тарифов</t>
  </si>
  <si>
    <r>
      <t>ГВС (</t>
    </r>
    <r>
      <rPr>
        <i/>
        <sz val="9"/>
        <color theme="1"/>
        <rFont val="Times New Roman"/>
        <family val="1"/>
        <charset val="204"/>
      </rPr>
      <t>с неизлированными стояками без полотенцесушителей 0,0599</t>
    </r>
    <r>
      <rPr>
        <i/>
        <sz val="12"/>
        <color theme="1"/>
        <rFont val="Times New Roman"/>
        <family val="1"/>
        <charset val="204"/>
      </rPr>
      <t>)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</si>
  <si>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с полотенцесушителями 0,0649</t>
    </r>
    <r>
      <rPr>
        <i/>
        <sz val="12"/>
        <color theme="1"/>
        <rFont val="Times New Roman"/>
        <family val="1"/>
        <charset val="204"/>
      </rPr>
      <t>)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</si>
  <si>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без полотенцесушителей 0,0599</t>
    </r>
    <r>
      <rPr>
        <i/>
        <sz val="12"/>
        <color theme="1"/>
        <rFont val="Times New Roman"/>
        <family val="1"/>
        <charset val="204"/>
      </rPr>
      <t>)</t>
    </r>
  </si>
  <si>
    <t>ГВС (с неизолированными стояками с полотенцесушителями 0,0649)</t>
  </si>
  <si>
    <t>ГВС (с неизолированными стояками без сполотенцесушитей 0,0599)</t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</si>
  <si>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без сполотенцесушителей 0,0599</t>
    </r>
    <r>
      <rPr>
        <i/>
        <sz val="12"/>
        <color theme="1"/>
        <rFont val="Times New Roman"/>
        <family val="1"/>
        <charset val="204"/>
      </rPr>
      <t>)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</si>
  <si>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без сполотенцесушитей 0,0599</t>
    </r>
    <r>
      <rPr>
        <i/>
        <sz val="12"/>
        <color theme="1"/>
        <rFont val="Times New Roman"/>
        <family val="1"/>
        <charset val="204"/>
      </rPr>
      <t>)</t>
    </r>
  </si>
  <si>
    <t>с.п. Реммаш</t>
  </si>
  <si>
    <t>Холодное водоснабжение</t>
  </si>
  <si>
    <t>Теплоноситель</t>
  </si>
  <si>
    <t>с.п. Лозовское п. Заречный</t>
  </si>
  <si>
    <t>Транспортировка сточных вод</t>
  </si>
  <si>
    <t xml:space="preserve">Установленные тарифы на услуги оказываемые МУП "РКС" на 2020 год </t>
  </si>
  <si>
    <t>с 01.01.20 по 30.06.20</t>
  </si>
  <si>
    <t>с 01.07.20 по 31.12.20</t>
  </si>
  <si>
    <t>Тариф без НДС</t>
  </si>
  <si>
    <t>Тариф с НДС</t>
  </si>
  <si>
    <t>362-Р от 16.12.2019г.</t>
  </si>
  <si>
    <t>№440-Р от 20.12.2019г.</t>
  </si>
  <si>
    <t>п.64 Расп.№374-Р от 19.12.2018г.</t>
  </si>
  <si>
    <t>р.п. Скоропусковский</t>
  </si>
  <si>
    <t>г.Сергиев Посад-14</t>
  </si>
  <si>
    <t>-</t>
  </si>
  <si>
    <t>Теплоснабжение МУП "РКС"</t>
  </si>
  <si>
    <t>Теплоснабжение МУП "СП Теплосеть"</t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</si>
  <si>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с полотенцесушителями 0,0649</t>
    </r>
    <r>
      <rPr>
        <i/>
        <sz val="12"/>
        <color theme="1"/>
        <rFont val="Times New Roman"/>
        <family val="1"/>
        <charset val="204"/>
      </rPr>
      <t>)*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</si>
  <si>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без сполотенцесушителей 0,0599</t>
    </r>
    <r>
      <rPr>
        <i/>
        <sz val="12"/>
        <color theme="1"/>
        <rFont val="Times New Roman"/>
        <family val="1"/>
        <charset val="204"/>
      </rPr>
      <t>)*</t>
    </r>
  </si>
  <si>
    <r>
      <t xml:space="preserve"> - компонент на тепловую энергию</t>
    </r>
    <r>
      <rPr>
        <sz val="10"/>
        <color theme="1"/>
        <rFont val="Times New Roman"/>
        <family val="1"/>
        <charset val="204"/>
      </rPr>
      <t xml:space="preserve"> СП Теплосеть*</t>
    </r>
  </si>
  <si>
    <t>№93-Р от 18.06.2020г.</t>
  </si>
  <si>
    <t>№94-Р от 18.06.2020г.</t>
  </si>
  <si>
    <t>ООО "Тепло-Эксперт": 370-Р от 19.12.2018г./МУП "РКС": №95-Р от 18.06.2020г.</t>
  </si>
  <si>
    <t>ООО "Контур ресурс":п.1 Прил.№5 Расп.№364-Р от 19.12.2018г./ МУП "РКС": 99-Р от 19.06.2020</t>
  </si>
  <si>
    <t>ООО "Контур ресурс": п.34 Прил.№2 Расп. №364-Р от 19.12.2018г./ МУП "РКС": 92-Р от 18.06.2020г.</t>
  </si>
  <si>
    <t xml:space="preserve"> - теплоноситель</t>
  </si>
  <si>
    <t>ГВС в открытых системах водоснабжения: РКС</t>
  </si>
  <si>
    <t>ГВС в открытых системах водоснабжения: СП Теплосеть</t>
  </si>
  <si>
    <t xml:space="preserve"> Теплосеть: 96-Р от 19.06.2020</t>
  </si>
  <si>
    <t>МУП "РКС": 92-Р от 18.06.2020г.</t>
  </si>
  <si>
    <t>МУП "Ресурс": п.31 Прил.№1 Расп. №370-Р от 19.12.2018г./ МУП "РКС" №95-Р от 18.06.2020г.</t>
  </si>
  <si>
    <t>МУП "Ресурс": п.31,32 Прил.№1 Расп. №370-Р от 19.12.2018г./ МУП "РКС" №95-Р от 18.06.2020г.</t>
  </si>
  <si>
    <t>ГВС в закрытых системах водоснабжения РКС:</t>
  </si>
  <si>
    <t>МУП "Ресурс"п.35 Прил.№2 Расп.№364-Р от 19.12.2018г.: /МУП "РКС": 92-Р от 18.06.2020г.</t>
  </si>
  <si>
    <t>ГВС в закрытых системах водоснабжения: СП Теплосеть</t>
  </si>
  <si>
    <t>Теплоснабжение п.Лоза, п.Ситники, п.Здравница РКС</t>
  </si>
  <si>
    <t>Теплоснабжение п.Лоза, п.Ситники, п.Здравница СП Теплосеть*</t>
  </si>
  <si>
    <t>№362-Р от 16.12.2019г.</t>
  </si>
  <si>
    <t>№438-Р от 20.12.2019</t>
  </si>
  <si>
    <t xml:space="preserve"> №438-Р от 20.12.2019</t>
  </si>
  <si>
    <t>Теплоснабжение Мостовик МУП "РКС"</t>
  </si>
  <si>
    <t>Теплоснабжение Зубцово МУП "РКС"</t>
  </si>
  <si>
    <t>Теплоснабжение Мостовик МУП "СП Теплосеть"</t>
  </si>
  <si>
    <t>Теплоснабжение Зубцово МУП "СП Теплосеть"</t>
  </si>
  <si>
    <t xml:space="preserve"> - компонент на тепловую энергию </t>
  </si>
  <si>
    <t>№ 371-Р от 16.12.2019г.</t>
  </si>
  <si>
    <t xml:space="preserve"> №371-Р от 16.12.2019г.</t>
  </si>
  <si>
    <t>№95-Р от 18.06.2020г.</t>
  </si>
  <si>
    <t xml:space="preserve"> - компонент на тепловую энергию СП Теплосеть*</t>
  </si>
  <si>
    <t>Теплоснабжение (с НДС) для населения</t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</si>
  <si>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с полотенцесушителями 0,0649</t>
    </r>
    <r>
      <rPr>
        <i/>
        <sz val="12"/>
        <color theme="1"/>
        <rFont val="Times New Roman"/>
        <family val="1"/>
        <charset val="204"/>
      </rPr>
      <t>) РКС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</si>
  <si>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без полотенцесушителей 0,0599</t>
    </r>
    <r>
      <rPr>
        <i/>
        <sz val="12"/>
        <color theme="1"/>
        <rFont val="Times New Roman"/>
        <family val="1"/>
        <charset val="204"/>
      </rPr>
      <t>) РКС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</si>
  <si>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с полотенцесушителями 0,0649</t>
    </r>
    <r>
      <rPr>
        <i/>
        <sz val="12"/>
        <color theme="1"/>
        <rFont val="Times New Roman"/>
        <family val="1"/>
        <charset val="204"/>
      </rPr>
      <t>) РКС население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</si>
  <si>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без сполотенцесушитей 0,0599</t>
    </r>
    <r>
      <rPr>
        <i/>
        <sz val="12"/>
        <color theme="1"/>
        <rFont val="Times New Roman"/>
        <family val="1"/>
        <charset val="204"/>
      </rPr>
      <t>) РКС население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</si>
  <si>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с полотенцесушителями 0,0649</t>
    </r>
    <r>
      <rPr>
        <i/>
        <sz val="12"/>
        <color theme="1"/>
        <rFont val="Times New Roman"/>
        <family val="1"/>
        <charset val="204"/>
      </rPr>
      <t>)Теплосеть</t>
    </r>
  </si>
  <si>
    <r>
      <t>ГВС (</t>
    </r>
    <r>
      <rPr>
        <i/>
        <sz val="9"/>
        <color theme="1"/>
        <rFont val="Times New Roman"/>
        <family val="1"/>
        <charset val="204"/>
      </rPr>
      <t>с неизолированными стояками без сполотенцесушителей 0,0599</t>
    </r>
    <r>
      <rPr>
        <i/>
        <sz val="12"/>
        <color theme="1"/>
        <rFont val="Times New Roman"/>
        <family val="1"/>
        <charset val="204"/>
      </rPr>
      <t>)Теплосеть</t>
    </r>
  </si>
  <si>
    <t xml:space="preserve"> - компонент на тепловую энергию РКС</t>
  </si>
  <si>
    <t xml:space="preserve"> - компонент на тепловую энергию РКС население</t>
  </si>
  <si>
    <t>ГВС в открытых системах водоснабжения РКС:</t>
  </si>
  <si>
    <t>ЗАО ЗОЗП:п.25 Пр2 314-р от 19.12.2017/МУП "РКС": №99-Р от 19.06.2020</t>
  </si>
  <si>
    <t>ЗАО ЗОЗП: 307-Р от 19.12.2017 п.127/№92-Р от 18.06.2020г.</t>
  </si>
  <si>
    <t>руб/м4</t>
  </si>
  <si>
    <t xml:space="preserve"> - Транспортировка сточных вод</t>
  </si>
  <si>
    <t xml:space="preserve"> - Очистка сточных вод</t>
  </si>
  <si>
    <t>.№95-Р от 18.06.2020г.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</si>
</sst>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/>
    <xf numFmtId="0" fontId="4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7" fillId="2" borderId="17" xfId="0" applyFont="1" applyFill="1" applyBorder="1" applyAlignment="1">
      <alignment vertical="center"/>
    </xf>
    <xf numFmtId="0" fontId="11" fillId="2" borderId="0" xfId="0" applyFont="1" applyFill="1"/>
    <xf numFmtId="0" fontId="10" fillId="2" borderId="1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165" fontId="3" fillId="2" borderId="23" xfId="0" applyNumberFormat="1" applyFont="1" applyFill="1" applyBorder="1" applyAlignment="1">
      <alignment horizontal="center" wrapText="1"/>
    </xf>
    <xf numFmtId="0" fontId="4" fillId="2" borderId="6" xfId="0" applyFont="1" applyFill="1" applyBorder="1"/>
    <xf numFmtId="0" fontId="4" fillId="2" borderId="10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center" wrapText="1"/>
    </xf>
    <xf numFmtId="0" fontId="0" fillId="2" borderId="10" xfId="0" applyFill="1" applyBorder="1"/>
    <xf numFmtId="0" fontId="0" fillId="2" borderId="28" xfId="0" applyFill="1" applyBorder="1"/>
    <xf numFmtId="0" fontId="0" fillId="2" borderId="6" xfId="0" applyFill="1" applyBorder="1"/>
    <xf numFmtId="0" fontId="0" fillId="2" borderId="23" xfId="0" applyFill="1" applyBorder="1"/>
    <xf numFmtId="0" fontId="4" fillId="2" borderId="1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 wrapText="1"/>
    </xf>
    <xf numFmtId="4" fontId="7" fillId="2" borderId="10" xfId="0" applyNumberFormat="1" applyFont="1" applyFill="1" applyBorder="1" applyAlignment="1">
      <alignment horizontal="center" wrapText="1"/>
    </xf>
    <xf numFmtId="165" fontId="9" fillId="2" borderId="23" xfId="0" applyNumberFormat="1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165" fontId="12" fillId="2" borderId="23" xfId="0" applyNumberFormat="1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center" wrapText="1"/>
    </xf>
    <xf numFmtId="165" fontId="3" fillId="2" borderId="16" xfId="0" applyNumberFormat="1" applyFont="1" applyFill="1" applyBorder="1" applyAlignment="1">
      <alignment horizontal="center" wrapText="1"/>
    </xf>
    <xf numFmtId="4" fontId="4" fillId="2" borderId="31" xfId="0" applyNumberFormat="1" applyFont="1" applyFill="1" applyBorder="1" applyAlignment="1">
      <alignment horizontal="center" wrapText="1"/>
    </xf>
    <xf numFmtId="165" fontId="3" fillId="2" borderId="28" xfId="0" applyNumberFormat="1" applyFont="1" applyFill="1" applyBorder="1" applyAlignment="1">
      <alignment horizontal="center" wrapText="1"/>
    </xf>
    <xf numFmtId="164" fontId="4" fillId="2" borderId="31" xfId="1" applyFont="1" applyFill="1" applyBorder="1" applyAlignment="1">
      <alignment horizontal="center" wrapText="1"/>
    </xf>
    <xf numFmtId="164" fontId="4" fillId="2" borderId="10" xfId="1" applyFont="1" applyFill="1" applyBorder="1" applyAlignment="1">
      <alignment horizontal="center" wrapText="1"/>
    </xf>
    <xf numFmtId="4" fontId="13" fillId="2" borderId="6" xfId="0" applyNumberFormat="1" applyFont="1" applyFill="1" applyBorder="1" applyAlignment="1">
      <alignment horizontal="center" wrapText="1"/>
    </xf>
    <xf numFmtId="4" fontId="13" fillId="2" borderId="10" xfId="0" applyNumberFormat="1" applyFont="1" applyFill="1" applyBorder="1" applyAlignment="1">
      <alignment horizontal="center" wrapText="1"/>
    </xf>
    <xf numFmtId="165" fontId="11" fillId="2" borderId="28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 wrapText="1"/>
    </xf>
    <xf numFmtId="165" fontId="3" fillId="2" borderId="30" xfId="0" applyNumberFormat="1" applyFont="1" applyFill="1" applyBorder="1" applyAlignment="1">
      <alignment horizontal="center" wrapText="1"/>
    </xf>
    <xf numFmtId="0" fontId="13" fillId="2" borderId="6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4" fontId="13" fillId="2" borderId="31" xfId="0" applyNumberFormat="1" applyFont="1" applyFill="1" applyBorder="1" applyAlignment="1">
      <alignment horizontal="center" wrapText="1"/>
    </xf>
    <xf numFmtId="0" fontId="13" fillId="2" borderId="17" xfId="0" applyFont="1" applyFill="1" applyBorder="1" applyAlignment="1">
      <alignment vertical="center"/>
    </xf>
    <xf numFmtId="0" fontId="4" fillId="2" borderId="7" xfId="0" applyFont="1" applyFill="1" applyBorder="1"/>
    <xf numFmtId="4" fontId="4" fillId="2" borderId="3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4" fontId="7" fillId="2" borderId="31" xfId="0" applyNumberFormat="1" applyFont="1" applyFill="1" applyBorder="1" applyAlignment="1">
      <alignment horizontal="center" wrapText="1"/>
    </xf>
    <xf numFmtId="165" fontId="9" fillId="2" borderId="28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0" fillId="2" borderId="1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horizontal="center" wrapText="1"/>
    </xf>
    <xf numFmtId="165" fontId="3" fillId="2" borderId="44" xfId="0" applyNumberFormat="1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0" fillId="2" borderId="47" xfId="0" applyFill="1" applyBorder="1"/>
    <xf numFmtId="0" fontId="7" fillId="2" borderId="47" xfId="0" applyFont="1" applyFill="1" applyBorder="1" applyAlignment="1">
      <alignment horizontal="center"/>
    </xf>
    <xf numFmtId="4" fontId="4" fillId="2" borderId="48" xfId="0" applyNumberFormat="1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/>
    </xf>
    <xf numFmtId="4" fontId="4" fillId="3" borderId="42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4" fontId="4" fillId="3" borderId="48" xfId="0" applyNumberFormat="1" applyFont="1" applyFill="1" applyBorder="1" applyAlignment="1">
      <alignment horizontal="center" wrapText="1"/>
    </xf>
    <xf numFmtId="165" fontId="3" fillId="3" borderId="44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 wrapText="1"/>
    </xf>
    <xf numFmtId="4" fontId="7" fillId="3" borderId="10" xfId="0" applyNumberFormat="1" applyFont="1" applyFill="1" applyBorder="1" applyAlignment="1">
      <alignment horizontal="center" wrapText="1"/>
    </xf>
    <xf numFmtId="4" fontId="7" fillId="3" borderId="31" xfId="0" applyNumberFormat="1" applyFont="1" applyFill="1" applyBorder="1" applyAlignment="1">
      <alignment horizontal="center" wrapText="1"/>
    </xf>
    <xf numFmtId="165" fontId="9" fillId="3" borderId="28" xfId="0" applyNumberFormat="1" applyFont="1" applyFill="1" applyBorder="1" applyAlignment="1">
      <alignment horizontal="center" wrapText="1"/>
    </xf>
    <xf numFmtId="0" fontId="4" fillId="3" borderId="1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31" xfId="0" applyNumberFormat="1" applyFont="1" applyFill="1" applyBorder="1" applyAlignment="1">
      <alignment horizontal="center" wrapText="1"/>
    </xf>
    <xf numFmtId="165" fontId="3" fillId="3" borderId="28" xfId="0" applyNumberFormat="1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165" fontId="3" fillId="3" borderId="23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 wrapText="1"/>
    </xf>
    <xf numFmtId="4" fontId="7" fillId="3" borderId="11" xfId="0" applyNumberFormat="1" applyFont="1" applyFill="1" applyBorder="1" applyAlignment="1">
      <alignment horizontal="center" wrapText="1"/>
    </xf>
    <xf numFmtId="4" fontId="7" fillId="3" borderId="33" xfId="0" applyNumberFormat="1" applyFont="1" applyFill="1" applyBorder="1" applyAlignment="1">
      <alignment horizontal="center" wrapText="1"/>
    </xf>
    <xf numFmtId="165" fontId="9" fillId="3" borderId="30" xfId="0" applyNumberFormat="1" applyFont="1" applyFill="1" applyBorder="1" applyAlignment="1">
      <alignment horizontal="center" wrapText="1"/>
    </xf>
    <xf numFmtId="0" fontId="4" fillId="2" borderId="3" xfId="0" applyFont="1" applyFill="1" applyBorder="1"/>
    <xf numFmtId="0" fontId="10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vertical="center"/>
    </xf>
    <xf numFmtId="0" fontId="0" fillId="3" borderId="1" xfId="0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4" fontId="13" fillId="2" borderId="17" xfId="0" applyNumberFormat="1" applyFont="1" applyFill="1" applyBorder="1" applyAlignment="1">
      <alignment horizontal="center" wrapText="1"/>
    </xf>
    <xf numFmtId="4" fontId="13" fillId="2" borderId="13" xfId="0" applyNumberFormat="1" applyFont="1" applyFill="1" applyBorder="1" applyAlignment="1">
      <alignment horizontal="center" wrapText="1"/>
    </xf>
    <xf numFmtId="4" fontId="13" fillId="2" borderId="32" xfId="0" applyNumberFormat="1" applyFont="1" applyFill="1" applyBorder="1" applyAlignment="1">
      <alignment horizontal="center" wrapText="1"/>
    </xf>
    <xf numFmtId="165" fontId="11" fillId="2" borderId="29" xfId="0" applyNumberFormat="1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0" fillId="3" borderId="10" xfId="0" applyFill="1" applyBorder="1"/>
    <xf numFmtId="0" fontId="10" fillId="3" borderId="12" xfId="0" applyFont="1" applyFill="1" applyBorder="1" applyAlignment="1">
      <alignment horizontal="center" vertical="center" wrapText="1"/>
    </xf>
    <xf numFmtId="4" fontId="4" fillId="3" borderId="49" xfId="0" applyNumberFormat="1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/>
    </xf>
    <xf numFmtId="164" fontId="4" fillId="2" borderId="48" xfId="1" applyFont="1" applyFill="1" applyBorder="1" applyAlignment="1">
      <alignment horizontal="center" wrapText="1"/>
    </xf>
    <xf numFmtId="164" fontId="4" fillId="2" borderId="12" xfId="1" applyFont="1" applyFill="1" applyBorder="1" applyAlignment="1">
      <alignment horizontal="center" wrapText="1"/>
    </xf>
    <xf numFmtId="164" fontId="13" fillId="2" borderId="31" xfId="1" applyFont="1" applyFill="1" applyBorder="1" applyAlignment="1">
      <alignment horizontal="center" wrapText="1"/>
    </xf>
    <xf numFmtId="164" fontId="13" fillId="2" borderId="10" xfId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164" fontId="5" fillId="2" borderId="32" xfId="1" applyFont="1" applyFill="1" applyBorder="1" applyAlignment="1">
      <alignment horizontal="left" vertical="center"/>
    </xf>
    <xf numFmtId="164" fontId="5" fillId="2" borderId="13" xfId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3" borderId="28" xfId="0" applyFill="1" applyBorder="1"/>
    <xf numFmtId="0" fontId="7" fillId="3" borderId="2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23" xfId="0" applyFill="1" applyBorder="1"/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 wrapText="1"/>
    </xf>
    <xf numFmtId="4" fontId="4" fillId="2" borderId="13" xfId="0" applyNumberFormat="1" applyFont="1" applyFill="1" applyBorder="1" applyAlignment="1">
      <alignment horizontal="center" wrapText="1"/>
    </xf>
    <xf numFmtId="4" fontId="4" fillId="2" borderId="32" xfId="0" applyNumberFormat="1" applyFont="1" applyFill="1" applyBorder="1" applyAlignment="1">
      <alignment horizontal="center" wrapText="1"/>
    </xf>
    <xf numFmtId="165" fontId="3" fillId="2" borderId="29" xfId="0" applyNumberFormat="1" applyFont="1" applyFill="1" applyBorder="1" applyAlignment="1">
      <alignment horizontal="center" wrapText="1"/>
    </xf>
    <xf numFmtId="0" fontId="10" fillId="2" borderId="5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4" fillId="3" borderId="42" xfId="0" applyFont="1" applyFill="1" applyBorder="1"/>
    <xf numFmtId="0" fontId="4" fillId="3" borderId="44" xfId="0" applyFont="1" applyFill="1" applyBorder="1" applyAlignment="1">
      <alignment horizontal="center"/>
    </xf>
    <xf numFmtId="0" fontId="6" fillId="2" borderId="6" xfId="0" applyFont="1" applyFill="1" applyBorder="1"/>
    <xf numFmtId="0" fontId="7" fillId="2" borderId="13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4" fillId="2" borderId="4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 vertical="center" wrapText="1"/>
    </xf>
    <xf numFmtId="0" fontId="0" fillId="3" borderId="26" xfId="0" applyFill="1" applyBorder="1"/>
    <xf numFmtId="0" fontId="11" fillId="2" borderId="47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wrapText="1"/>
    </xf>
    <xf numFmtId="165" fontId="9" fillId="3" borderId="6" xfId="0" applyNumberFormat="1" applyFont="1" applyFill="1" applyBorder="1" applyAlignment="1">
      <alignment horizontal="center" wrapText="1"/>
    </xf>
    <xf numFmtId="165" fontId="9" fillId="3" borderId="7" xfId="0" applyNumberFormat="1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0" fillId="2" borderId="26" xfId="0" applyFill="1" applyBorder="1"/>
    <xf numFmtId="165" fontId="3" fillId="2" borderId="39" xfId="0" applyNumberFormat="1" applyFont="1" applyFill="1" applyBorder="1" applyAlignment="1">
      <alignment horizontal="center" wrapText="1"/>
    </xf>
    <xf numFmtId="165" fontId="3" fillId="3" borderId="26" xfId="0" applyNumberFormat="1" applyFont="1" applyFill="1" applyBorder="1" applyAlignment="1">
      <alignment horizontal="center" wrapText="1"/>
    </xf>
    <xf numFmtId="165" fontId="3" fillId="2" borderId="26" xfId="0" applyNumberFormat="1" applyFont="1" applyFill="1" applyBorder="1" applyAlignment="1">
      <alignment horizontal="center" wrapText="1"/>
    </xf>
    <xf numFmtId="165" fontId="9" fillId="2" borderId="26" xfId="0" applyNumberFormat="1" applyFont="1" applyFill="1" applyBorder="1" applyAlignment="1">
      <alignment horizontal="center" wrapText="1"/>
    </xf>
    <xf numFmtId="165" fontId="9" fillId="3" borderId="26" xfId="0" applyNumberFormat="1" applyFont="1" applyFill="1" applyBorder="1" applyAlignment="1">
      <alignment horizontal="center" wrapText="1"/>
    </xf>
    <xf numFmtId="165" fontId="9" fillId="3" borderId="27" xfId="0" applyNumberFormat="1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 wrapText="1"/>
    </xf>
    <xf numFmtId="4" fontId="7" fillId="2" borderId="13" xfId="0" applyNumberFormat="1" applyFont="1" applyFill="1" applyBorder="1" applyAlignment="1">
      <alignment horizontal="center" wrapText="1"/>
    </xf>
    <xf numFmtId="4" fontId="7" fillId="2" borderId="32" xfId="0" applyNumberFormat="1" applyFont="1" applyFill="1" applyBorder="1" applyAlignment="1">
      <alignment horizontal="center" wrapText="1"/>
    </xf>
    <xf numFmtId="165" fontId="9" fillId="2" borderId="29" xfId="0" applyNumberFormat="1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/>
    </xf>
    <xf numFmtId="165" fontId="12" fillId="2" borderId="41" xfId="0" applyNumberFormat="1" applyFont="1" applyFill="1" applyBorder="1" applyAlignment="1">
      <alignment horizontal="center" wrapText="1"/>
    </xf>
    <xf numFmtId="0" fontId="7" fillId="2" borderId="52" xfId="0" applyFont="1" applyFill="1" applyBorder="1" applyAlignment="1">
      <alignment horizontal="center"/>
    </xf>
    <xf numFmtId="165" fontId="9" fillId="2" borderId="41" xfId="0" applyNumberFormat="1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J160"/>
  <sheetViews>
    <sheetView tabSelected="1" zoomScale="80" zoomScaleNormal="80" workbookViewId="0">
      <pane ySplit="4" topLeftCell="A85" activePane="bottomLeft" state="frozen"/>
      <selection pane="bottomLeft" activeCell="A150" sqref="A150:XFD154"/>
    </sheetView>
  </sheetViews>
  <sheetFormatPr defaultRowHeight="15" x14ac:dyDescent="0.25"/>
  <cols>
    <col min="1" max="1" width="3.5703125" style="1" customWidth="1"/>
    <col min="2" max="2" width="65.42578125" style="1" customWidth="1"/>
    <col min="3" max="3" width="10.5703125" style="1" customWidth="1"/>
    <col min="4" max="4" width="10.5703125" style="1" hidden="1" customWidth="1"/>
    <col min="5" max="5" width="13.28515625" style="1" customWidth="1"/>
    <col min="6" max="6" width="11.28515625" style="1" customWidth="1"/>
    <col min="7" max="8" width="13.140625" style="1" customWidth="1"/>
    <col min="9" max="9" width="9.140625" style="1" customWidth="1"/>
    <col min="10" max="10" width="38.5703125" style="4" customWidth="1"/>
    <col min="11" max="16384" width="9.140625" style="1"/>
  </cols>
  <sheetData>
    <row r="1" spans="2:10" ht="24" customHeight="1" x14ac:dyDescent="0.25">
      <c r="B1" s="230" t="s">
        <v>32</v>
      </c>
      <c r="C1" s="230"/>
      <c r="D1" s="230"/>
      <c r="E1" s="230"/>
      <c r="F1" s="230"/>
      <c r="G1" s="230"/>
      <c r="H1" s="230"/>
      <c r="I1" s="230"/>
      <c r="J1" s="230"/>
    </row>
    <row r="2" spans="2:10" ht="23.25" customHeight="1" thickBot="1" x14ac:dyDescent="0.3">
      <c r="B2" s="231"/>
      <c r="C2" s="231"/>
      <c r="D2" s="231"/>
      <c r="E2" s="231"/>
      <c r="F2" s="231"/>
      <c r="G2" s="231"/>
      <c r="H2" s="231"/>
      <c r="I2" s="231"/>
      <c r="J2" s="231"/>
    </row>
    <row r="3" spans="2:10" ht="24" customHeight="1" x14ac:dyDescent="0.25">
      <c r="B3" s="236" t="s">
        <v>0</v>
      </c>
      <c r="C3" s="239" t="s">
        <v>1</v>
      </c>
      <c r="D3" s="15" t="s">
        <v>13</v>
      </c>
      <c r="E3" s="236" t="s">
        <v>35</v>
      </c>
      <c r="F3" s="238"/>
      <c r="G3" s="236" t="s">
        <v>36</v>
      </c>
      <c r="H3" s="238"/>
      <c r="I3" s="241" t="s">
        <v>6</v>
      </c>
      <c r="J3" s="232" t="s">
        <v>19</v>
      </c>
    </row>
    <row r="4" spans="2:10" s="9" customFormat="1" ht="56.25" customHeight="1" thickBot="1" x14ac:dyDescent="0.3">
      <c r="B4" s="237"/>
      <c r="C4" s="240"/>
      <c r="D4" s="16"/>
      <c r="E4" s="17" t="s">
        <v>33</v>
      </c>
      <c r="F4" s="18" t="s">
        <v>34</v>
      </c>
      <c r="G4" s="17" t="s">
        <v>33</v>
      </c>
      <c r="H4" s="18" t="s">
        <v>34</v>
      </c>
      <c r="I4" s="242"/>
      <c r="J4" s="233"/>
    </row>
    <row r="5" spans="2:10" s="9" customFormat="1" ht="24.95" customHeight="1" thickBot="1" x14ac:dyDescent="0.3">
      <c r="B5" s="221" t="s">
        <v>7</v>
      </c>
      <c r="C5" s="222"/>
      <c r="D5" s="222"/>
      <c r="E5" s="222"/>
      <c r="F5" s="222"/>
      <c r="G5" s="223"/>
      <c r="H5" s="223"/>
      <c r="I5" s="223"/>
      <c r="J5" s="11"/>
    </row>
    <row r="6" spans="2:10" ht="15.75" customHeight="1" x14ac:dyDescent="0.25">
      <c r="B6" s="119" t="s">
        <v>43</v>
      </c>
      <c r="C6" s="85" t="s">
        <v>2</v>
      </c>
      <c r="D6" s="43"/>
      <c r="E6" s="20">
        <v>2806.9</v>
      </c>
      <c r="F6" s="21">
        <v>2810.72</v>
      </c>
      <c r="G6" s="20">
        <v>3368.28</v>
      </c>
      <c r="H6" s="21">
        <v>3372.8639999999996</v>
      </c>
      <c r="I6" s="38">
        <f>F6/E6</f>
        <v>1.0013609319890269</v>
      </c>
      <c r="J6" s="79" t="s">
        <v>38</v>
      </c>
    </row>
    <row r="7" spans="2:10" ht="15.75" hidden="1" customHeight="1" x14ac:dyDescent="0.25">
      <c r="B7" s="121" t="s">
        <v>44</v>
      </c>
      <c r="C7" s="142" t="s">
        <v>2</v>
      </c>
      <c r="D7" s="110"/>
      <c r="E7" s="91"/>
      <c r="F7" s="92">
        <v>2055.09</v>
      </c>
      <c r="G7" s="93"/>
      <c r="H7" s="92">
        <f>F7*1.2</f>
        <v>2466.1080000000002</v>
      </c>
      <c r="I7" s="94"/>
      <c r="J7" s="109" t="s">
        <v>49</v>
      </c>
    </row>
    <row r="8" spans="2:10" ht="15.75" x14ac:dyDescent="0.25">
      <c r="B8" s="23" t="s">
        <v>4</v>
      </c>
      <c r="C8" s="86" t="s">
        <v>3</v>
      </c>
      <c r="D8" s="19"/>
      <c r="E8" s="25">
        <v>35</v>
      </c>
      <c r="F8" s="26">
        <v>35</v>
      </c>
      <c r="G8" s="25">
        <v>42</v>
      </c>
      <c r="H8" s="26">
        <v>42</v>
      </c>
      <c r="I8" s="22">
        <f t="shared" ref="I8" si="0">F8/E8</f>
        <v>1</v>
      </c>
      <c r="J8" s="224" t="s">
        <v>65</v>
      </c>
    </row>
    <row r="9" spans="2:10" ht="15.75" x14ac:dyDescent="0.25">
      <c r="B9" s="23" t="s">
        <v>5</v>
      </c>
      <c r="C9" s="86" t="s">
        <v>3</v>
      </c>
      <c r="D9" s="19"/>
      <c r="E9" s="25">
        <v>19.38</v>
      </c>
      <c r="F9" s="26">
        <v>19.53</v>
      </c>
      <c r="G9" s="25">
        <v>23.255999999999997</v>
      </c>
      <c r="H9" s="26">
        <v>23.436</v>
      </c>
      <c r="I9" s="22">
        <f>F9/E9</f>
        <v>1.0077399380804954</v>
      </c>
      <c r="J9" s="225"/>
    </row>
    <row r="10" spans="2:10" ht="18.75" customHeight="1" x14ac:dyDescent="0.25">
      <c r="B10" s="2" t="s">
        <v>60</v>
      </c>
      <c r="C10" s="87"/>
      <c r="D10" s="28"/>
      <c r="E10" s="29"/>
      <c r="F10" s="27"/>
      <c r="G10" s="29"/>
      <c r="H10" s="27"/>
      <c r="I10" s="30"/>
      <c r="J10" s="224" t="s">
        <v>66</v>
      </c>
    </row>
    <row r="11" spans="2:10" ht="15.75" x14ac:dyDescent="0.25">
      <c r="B11" s="2" t="s">
        <v>15</v>
      </c>
      <c r="C11" s="86" t="s">
        <v>3</v>
      </c>
      <c r="D11" s="19"/>
      <c r="E11" s="25">
        <v>35</v>
      </c>
      <c r="F11" s="26">
        <v>35</v>
      </c>
      <c r="G11" s="25">
        <v>42</v>
      </c>
      <c r="H11" s="26">
        <v>42</v>
      </c>
      <c r="I11" s="22">
        <f t="shared" ref="I11" si="1">F11/E11</f>
        <v>1</v>
      </c>
      <c r="J11" s="228"/>
    </row>
    <row r="12" spans="2:10" ht="15.75" x14ac:dyDescent="0.25">
      <c r="B12" s="2" t="s">
        <v>16</v>
      </c>
      <c r="C12" s="86" t="s">
        <v>2</v>
      </c>
      <c r="D12" s="19"/>
      <c r="E12" s="25">
        <v>2806.9</v>
      </c>
      <c r="F12" s="26">
        <v>2810.72</v>
      </c>
      <c r="G12" s="25">
        <v>3368.28</v>
      </c>
      <c r="H12" s="26">
        <v>3372.8639999999996</v>
      </c>
      <c r="I12" s="22">
        <f>F12/E12</f>
        <v>1.0013609319890269</v>
      </c>
      <c r="J12" s="225"/>
    </row>
    <row r="13" spans="2:10" ht="15.75" hidden="1" x14ac:dyDescent="0.25">
      <c r="B13" s="102" t="s">
        <v>47</v>
      </c>
      <c r="C13" s="135" t="s">
        <v>2</v>
      </c>
      <c r="D13" s="19"/>
      <c r="E13" s="91"/>
      <c r="F13" s="92">
        <v>2055.09</v>
      </c>
      <c r="G13" s="93"/>
      <c r="H13" s="92">
        <f>F13*1.2</f>
        <v>2466.1080000000002</v>
      </c>
      <c r="I13" s="111"/>
      <c r="J13" s="109" t="s">
        <v>48</v>
      </c>
    </row>
    <row r="14" spans="2:10" ht="15.75" x14ac:dyDescent="0.25">
      <c r="B14" s="3" t="s">
        <v>21</v>
      </c>
      <c r="C14" s="88" t="s">
        <v>3</v>
      </c>
      <c r="D14" s="33"/>
      <c r="E14" s="34">
        <f>E6*0.0649+E8</f>
        <v>217.16781</v>
      </c>
      <c r="F14" s="35">
        <f>F6*0.0649+F8</f>
        <v>217.41572799999997</v>
      </c>
      <c r="G14" s="34">
        <v>260.60137199999997</v>
      </c>
      <c r="H14" s="35">
        <v>260.89887359999994</v>
      </c>
      <c r="I14" s="36">
        <f>F14/E14</f>
        <v>1.0011415964456241</v>
      </c>
      <c r="J14" s="8"/>
    </row>
    <row r="15" spans="2:10" ht="15.75" x14ac:dyDescent="0.25">
      <c r="B15" s="6" t="s">
        <v>22</v>
      </c>
      <c r="C15" s="218" t="s">
        <v>3</v>
      </c>
      <c r="D15" s="220"/>
      <c r="E15" s="212">
        <f>E6*0.0599+E8</f>
        <v>203.13331000000002</v>
      </c>
      <c r="F15" s="213">
        <f>F6*0.0599+F8</f>
        <v>203.36212799999998</v>
      </c>
      <c r="G15" s="212">
        <v>243.759972</v>
      </c>
      <c r="H15" s="213">
        <v>244.03455359999998</v>
      </c>
      <c r="I15" s="219">
        <f>F15/E15</f>
        <v>1.0011264425317539</v>
      </c>
      <c r="J15" s="164"/>
    </row>
    <row r="16" spans="2:10" ht="15.75" hidden="1" x14ac:dyDescent="0.25">
      <c r="B16" s="95" t="s">
        <v>45</v>
      </c>
      <c r="C16" s="138" t="s">
        <v>3</v>
      </c>
      <c r="D16" s="97"/>
      <c r="E16" s="98"/>
      <c r="F16" s="99">
        <f>F11+0.0649*F13</f>
        <v>168.37534100000002</v>
      </c>
      <c r="G16" s="100"/>
      <c r="H16" s="99">
        <f>H11+0.0649*H13</f>
        <v>202.05040920000002</v>
      </c>
      <c r="I16" s="101"/>
      <c r="J16" s="255" t="s">
        <v>48</v>
      </c>
    </row>
    <row r="17" spans="2:10" ht="16.5" hidden="1" thickBot="1" x14ac:dyDescent="0.3">
      <c r="B17" s="112" t="s">
        <v>46</v>
      </c>
      <c r="C17" s="139" t="s">
        <v>3</v>
      </c>
      <c r="D17" s="114"/>
      <c r="E17" s="115"/>
      <c r="F17" s="116">
        <f>F11+0.0599*F13</f>
        <v>158.09989100000001</v>
      </c>
      <c r="G17" s="117"/>
      <c r="H17" s="116">
        <f>H11+0.0599*H13</f>
        <v>189.71986920000001</v>
      </c>
      <c r="I17" s="118"/>
      <c r="J17" s="256"/>
    </row>
    <row r="18" spans="2:10" ht="24.95" customHeight="1" thickBot="1" x14ac:dyDescent="0.3">
      <c r="B18" s="234" t="s">
        <v>8</v>
      </c>
      <c r="C18" s="235"/>
      <c r="D18" s="235"/>
      <c r="E18" s="235"/>
      <c r="F18" s="235"/>
      <c r="G18" s="235"/>
      <c r="H18" s="235"/>
      <c r="I18" s="235"/>
      <c r="J18" s="80"/>
    </row>
    <row r="19" spans="2:10" ht="15.75" x14ac:dyDescent="0.25">
      <c r="B19" s="119" t="s">
        <v>43</v>
      </c>
      <c r="C19" s="85" t="s">
        <v>2</v>
      </c>
      <c r="D19" s="37"/>
      <c r="E19" s="20">
        <v>2207.9</v>
      </c>
      <c r="F19" s="21">
        <v>2239.06</v>
      </c>
      <c r="G19" s="20">
        <v>2649.48</v>
      </c>
      <c r="H19" s="21">
        <v>2686.8719999999998</v>
      </c>
      <c r="I19" s="38">
        <f>F19/E19</f>
        <v>1.0141129580144028</v>
      </c>
      <c r="J19" s="14" t="s">
        <v>38</v>
      </c>
    </row>
    <row r="20" spans="2:10" ht="15.75" hidden="1" x14ac:dyDescent="0.25">
      <c r="B20" s="121" t="s">
        <v>44</v>
      </c>
      <c r="C20" s="142" t="s">
        <v>2</v>
      </c>
      <c r="D20" s="110"/>
      <c r="E20" s="91"/>
      <c r="F20" s="92">
        <v>1776.01</v>
      </c>
      <c r="G20" s="93"/>
      <c r="H20" s="92">
        <f>F20*1.2</f>
        <v>2131.212</v>
      </c>
      <c r="I20" s="94"/>
      <c r="J20" s="109" t="s">
        <v>49</v>
      </c>
    </row>
    <row r="21" spans="2:10" ht="15.75" x14ac:dyDescent="0.25">
      <c r="B21" s="23" t="s">
        <v>4</v>
      </c>
      <c r="C21" s="86" t="s">
        <v>3</v>
      </c>
      <c r="D21" s="39"/>
      <c r="E21" s="25">
        <v>25.47</v>
      </c>
      <c r="F21" s="26">
        <v>25.76</v>
      </c>
      <c r="G21" s="25">
        <v>30.563999999999997</v>
      </c>
      <c r="H21" s="26">
        <v>30.911999999999999</v>
      </c>
      <c r="I21" s="22">
        <f t="shared" ref="I21" si="2">F21/E21</f>
        <v>1.0113859442481352</v>
      </c>
      <c r="J21" s="224" t="s">
        <v>37</v>
      </c>
    </row>
    <row r="22" spans="2:10" ht="15.75" x14ac:dyDescent="0.25">
      <c r="B22" s="23" t="s">
        <v>5</v>
      </c>
      <c r="C22" s="86" t="s">
        <v>3</v>
      </c>
      <c r="D22" s="39"/>
      <c r="E22" s="25">
        <v>26.49</v>
      </c>
      <c r="F22" s="26">
        <v>26.68</v>
      </c>
      <c r="G22" s="25">
        <v>31.787999999999997</v>
      </c>
      <c r="H22" s="26">
        <v>32.015999999999998</v>
      </c>
      <c r="I22" s="22">
        <f>F22/E22</f>
        <v>1.0071725179312949</v>
      </c>
      <c r="J22" s="225"/>
    </row>
    <row r="23" spans="2:10" ht="15.75" customHeight="1" x14ac:dyDescent="0.25">
      <c r="B23" s="2" t="s">
        <v>17</v>
      </c>
      <c r="C23" s="86"/>
      <c r="D23" s="39"/>
      <c r="E23" s="29"/>
      <c r="F23" s="27"/>
      <c r="G23" s="29"/>
      <c r="H23" s="27"/>
      <c r="I23" s="22"/>
      <c r="J23" s="224" t="s">
        <v>66</v>
      </c>
    </row>
    <row r="24" spans="2:10" ht="15.75" x14ac:dyDescent="0.25">
      <c r="B24" s="31" t="s">
        <v>15</v>
      </c>
      <c r="C24" s="86" t="s">
        <v>3</v>
      </c>
      <c r="D24" s="39"/>
      <c r="E24" s="25">
        <v>25.47</v>
      </c>
      <c r="F24" s="26">
        <v>25.76</v>
      </c>
      <c r="G24" s="25">
        <v>30.563999999999997</v>
      </c>
      <c r="H24" s="26">
        <v>30.911999999999999</v>
      </c>
      <c r="I24" s="22">
        <f t="shared" ref="I24" si="3">F24/E24</f>
        <v>1.0113859442481352</v>
      </c>
      <c r="J24" s="228"/>
    </row>
    <row r="25" spans="2:10" ht="15.75" x14ac:dyDescent="0.25">
      <c r="B25" s="31" t="s">
        <v>16</v>
      </c>
      <c r="C25" s="86" t="s">
        <v>3</v>
      </c>
      <c r="D25" s="39"/>
      <c r="E25" s="25">
        <v>2207.9</v>
      </c>
      <c r="F25" s="26">
        <v>2239.06</v>
      </c>
      <c r="G25" s="25">
        <v>2649.48</v>
      </c>
      <c r="H25" s="26">
        <v>2686.8719999999998</v>
      </c>
      <c r="I25" s="22">
        <f>F25/E25</f>
        <v>1.0141129580144028</v>
      </c>
      <c r="J25" s="225"/>
    </row>
    <row r="26" spans="2:10" ht="15.75" hidden="1" x14ac:dyDescent="0.25">
      <c r="B26" s="102" t="s">
        <v>47</v>
      </c>
      <c r="C26" s="135" t="s">
        <v>2</v>
      </c>
      <c r="D26" s="19"/>
      <c r="E26" s="91"/>
      <c r="F26" s="92">
        <v>1776.01</v>
      </c>
      <c r="G26" s="93"/>
      <c r="H26" s="92">
        <f>F26*1.2</f>
        <v>2131.212</v>
      </c>
      <c r="I26" s="111"/>
      <c r="J26" s="109" t="s">
        <v>48</v>
      </c>
    </row>
    <row r="27" spans="2:10" s="5" customFormat="1" ht="15.75" x14ac:dyDescent="0.25">
      <c r="B27" s="3" t="s">
        <v>21</v>
      </c>
      <c r="C27" s="88" t="s">
        <v>3</v>
      </c>
      <c r="D27" s="40"/>
      <c r="E27" s="34">
        <f>E19*0.0649+E21</f>
        <v>168.76271</v>
      </c>
      <c r="F27" s="35">
        <f>F19*0.0649+F21</f>
        <v>171.07499399999998</v>
      </c>
      <c r="G27" s="34">
        <v>202.515252</v>
      </c>
      <c r="H27" s="35">
        <v>205.28999279999996</v>
      </c>
      <c r="I27" s="36">
        <f>F27/E27</f>
        <v>1.0137013917351765</v>
      </c>
      <c r="J27" s="41"/>
    </row>
    <row r="28" spans="2:10" s="5" customFormat="1" ht="16.5" thickBot="1" x14ac:dyDescent="0.3">
      <c r="B28" s="6" t="s">
        <v>22</v>
      </c>
      <c r="C28" s="218" t="s">
        <v>3</v>
      </c>
      <c r="D28" s="216"/>
      <c r="E28" s="212">
        <f>E19*0.0599+E21</f>
        <v>157.72320999999999</v>
      </c>
      <c r="F28" s="213">
        <f>F19*0.0599+F21</f>
        <v>159.879694</v>
      </c>
      <c r="G28" s="212">
        <v>189.26785199999998</v>
      </c>
      <c r="H28" s="213">
        <v>191.8556328</v>
      </c>
      <c r="I28" s="219">
        <f>F28/E28</f>
        <v>1.0136725850304467</v>
      </c>
      <c r="J28" s="133"/>
    </row>
    <row r="29" spans="2:10" s="5" customFormat="1" ht="15.75" hidden="1" x14ac:dyDescent="0.25">
      <c r="B29" s="95" t="s">
        <v>45</v>
      </c>
      <c r="C29" s="138" t="s">
        <v>3</v>
      </c>
      <c r="D29" s="97"/>
      <c r="E29" s="98"/>
      <c r="F29" s="99">
        <f>F24+0.0649*F26</f>
        <v>141.02304899999999</v>
      </c>
      <c r="G29" s="100"/>
      <c r="H29" s="99">
        <f>H24+0.0649*H26</f>
        <v>169.2276588</v>
      </c>
      <c r="I29" s="101"/>
      <c r="J29" s="255" t="s">
        <v>48</v>
      </c>
    </row>
    <row r="30" spans="2:10" s="5" customFormat="1" ht="16.5" hidden="1" thickBot="1" x14ac:dyDescent="0.3">
      <c r="B30" s="112" t="s">
        <v>46</v>
      </c>
      <c r="C30" s="139" t="s">
        <v>3</v>
      </c>
      <c r="D30" s="114"/>
      <c r="E30" s="115"/>
      <c r="F30" s="116">
        <f>F24+0.0599*F26</f>
        <v>132.142999</v>
      </c>
      <c r="G30" s="117"/>
      <c r="H30" s="116">
        <f>H24+0.0599*H26</f>
        <v>158.5715988</v>
      </c>
      <c r="I30" s="118"/>
      <c r="J30" s="256"/>
    </row>
    <row r="31" spans="2:10" ht="24.95" customHeight="1" thickBot="1" x14ac:dyDescent="0.3">
      <c r="B31" s="226" t="s">
        <v>14</v>
      </c>
      <c r="C31" s="227"/>
      <c r="D31" s="227"/>
      <c r="E31" s="227"/>
      <c r="F31" s="227"/>
      <c r="G31" s="227"/>
      <c r="H31" s="227"/>
      <c r="I31" s="227"/>
      <c r="J31" s="11"/>
    </row>
    <row r="32" spans="2:10" ht="15.75" x14ac:dyDescent="0.25">
      <c r="B32" s="119" t="s">
        <v>43</v>
      </c>
      <c r="C32" s="85" t="s">
        <v>2</v>
      </c>
      <c r="D32" s="37"/>
      <c r="E32" s="20">
        <v>1839.5</v>
      </c>
      <c r="F32" s="21">
        <v>1858.94</v>
      </c>
      <c r="G32" s="20">
        <v>2207.4</v>
      </c>
      <c r="H32" s="21">
        <v>2230.7280000000001</v>
      </c>
      <c r="I32" s="38">
        <f>F32/E32</f>
        <v>1.0105680891546616</v>
      </c>
      <c r="J32" s="14" t="s">
        <v>38</v>
      </c>
    </row>
    <row r="33" spans="2:10" ht="15.75" hidden="1" x14ac:dyDescent="0.25">
      <c r="B33" s="121" t="s">
        <v>44</v>
      </c>
      <c r="C33" s="142" t="s">
        <v>2</v>
      </c>
      <c r="D33" s="110"/>
      <c r="E33" s="91"/>
      <c r="F33" s="92">
        <v>1776.01</v>
      </c>
      <c r="G33" s="93"/>
      <c r="H33" s="92">
        <f>F33*1.2</f>
        <v>2131.212</v>
      </c>
      <c r="I33" s="94"/>
      <c r="J33" s="109" t="s">
        <v>49</v>
      </c>
    </row>
    <row r="34" spans="2:10" ht="15.75" x14ac:dyDescent="0.25">
      <c r="B34" s="23" t="s">
        <v>4</v>
      </c>
      <c r="C34" s="24" t="s">
        <v>3</v>
      </c>
      <c r="D34" s="39"/>
      <c r="E34" s="25">
        <v>16.48</v>
      </c>
      <c r="F34" s="26">
        <v>17.36</v>
      </c>
      <c r="G34" s="25">
        <v>19.776</v>
      </c>
      <c r="H34" s="26">
        <v>20.831999999999997</v>
      </c>
      <c r="I34" s="22">
        <f t="shared" ref="I34" si="4">F34/E34</f>
        <v>1.0533980582524272</v>
      </c>
      <c r="J34" s="224" t="s">
        <v>65</v>
      </c>
    </row>
    <row r="35" spans="2:10" ht="15.75" x14ac:dyDescent="0.25">
      <c r="B35" s="23" t="s">
        <v>5</v>
      </c>
      <c r="C35" s="24" t="s">
        <v>3</v>
      </c>
      <c r="D35" s="39"/>
      <c r="E35" s="25">
        <v>26.49</v>
      </c>
      <c r="F35" s="26">
        <v>26.68</v>
      </c>
      <c r="G35" s="25">
        <v>31.787999999999997</v>
      </c>
      <c r="H35" s="26">
        <v>32.015999999999998</v>
      </c>
      <c r="I35" s="22">
        <f>F35/E35</f>
        <v>1.0071725179312949</v>
      </c>
      <c r="J35" s="225"/>
    </row>
    <row r="36" spans="2:10" ht="15.75" customHeight="1" x14ac:dyDescent="0.25">
      <c r="B36" s="2" t="s">
        <v>17</v>
      </c>
      <c r="C36" s="24"/>
      <c r="D36" s="39"/>
      <c r="E36" s="29"/>
      <c r="F36" s="27"/>
      <c r="G36" s="29"/>
      <c r="H36" s="27"/>
      <c r="I36" s="22"/>
      <c r="J36" s="224" t="s">
        <v>66</v>
      </c>
    </row>
    <row r="37" spans="2:10" ht="15.75" x14ac:dyDescent="0.25">
      <c r="B37" s="31" t="s">
        <v>15</v>
      </c>
      <c r="C37" s="24" t="s">
        <v>3</v>
      </c>
      <c r="D37" s="39"/>
      <c r="E37" s="25">
        <v>16.48</v>
      </c>
      <c r="F37" s="26">
        <v>17.36</v>
      </c>
      <c r="G37" s="25">
        <v>19.776</v>
      </c>
      <c r="H37" s="26">
        <v>20.831999999999997</v>
      </c>
      <c r="I37" s="22">
        <f t="shared" ref="I37" si="5">F37/E37</f>
        <v>1.0533980582524272</v>
      </c>
      <c r="J37" s="228"/>
    </row>
    <row r="38" spans="2:10" ht="15.75" x14ac:dyDescent="0.25">
      <c r="B38" s="31" t="s">
        <v>16</v>
      </c>
      <c r="C38" s="24" t="s">
        <v>2</v>
      </c>
      <c r="D38" s="39"/>
      <c r="E38" s="25">
        <v>1839.5</v>
      </c>
      <c r="F38" s="26">
        <v>1858.94</v>
      </c>
      <c r="G38" s="25">
        <v>2207.4</v>
      </c>
      <c r="H38" s="26">
        <v>2230.7280000000001</v>
      </c>
      <c r="I38" s="22">
        <f>F38/E38</f>
        <v>1.0105680891546616</v>
      </c>
      <c r="J38" s="225"/>
    </row>
    <row r="39" spans="2:10" ht="15.75" hidden="1" x14ac:dyDescent="0.25">
      <c r="B39" s="102" t="s">
        <v>47</v>
      </c>
      <c r="C39" s="103" t="s">
        <v>2</v>
      </c>
      <c r="D39" s="19"/>
      <c r="E39" s="91"/>
      <c r="F39" s="92">
        <v>1776.01</v>
      </c>
      <c r="G39" s="93"/>
      <c r="H39" s="92">
        <f>F39*1.2</f>
        <v>2131.212</v>
      </c>
      <c r="I39" s="111"/>
      <c r="J39" s="109" t="s">
        <v>48</v>
      </c>
    </row>
    <row r="40" spans="2:10" s="5" customFormat="1" ht="15.75" x14ac:dyDescent="0.25">
      <c r="B40" s="3" t="s">
        <v>18</v>
      </c>
      <c r="C40" s="32" t="s">
        <v>3</v>
      </c>
      <c r="D40" s="40"/>
      <c r="E40" s="34">
        <f>E32*0.0649+E34</f>
        <v>135.86355</v>
      </c>
      <c r="F40" s="35">
        <f>F32*0.0649+F34</f>
        <v>138.00520599999999</v>
      </c>
      <c r="G40" s="34">
        <v>163.03626</v>
      </c>
      <c r="H40" s="35">
        <v>165.60624719999998</v>
      </c>
      <c r="I40" s="42">
        <f>F40/E40</f>
        <v>1.015763286032199</v>
      </c>
      <c r="J40" s="41"/>
    </row>
    <row r="41" spans="2:10" s="5" customFormat="1" ht="16.5" thickBot="1" x14ac:dyDescent="0.3">
      <c r="B41" s="6" t="s">
        <v>20</v>
      </c>
      <c r="C41" s="180" t="s">
        <v>3</v>
      </c>
      <c r="D41" s="216"/>
      <c r="E41" s="212">
        <f>E32*0.0599+E34</f>
        <v>126.66605000000001</v>
      </c>
      <c r="F41" s="213">
        <f>F32*0.0599+F34</f>
        <v>128.71050600000001</v>
      </c>
      <c r="G41" s="212">
        <v>151.99926000000002</v>
      </c>
      <c r="H41" s="213">
        <v>154.45260720000002</v>
      </c>
      <c r="I41" s="217">
        <f>F41/E41</f>
        <v>1.0161405206841139</v>
      </c>
      <c r="J41" s="133"/>
    </row>
    <row r="42" spans="2:10" s="5" customFormat="1" ht="15.75" hidden="1" x14ac:dyDescent="0.25">
      <c r="B42" s="95" t="s">
        <v>45</v>
      </c>
      <c r="C42" s="138" t="s">
        <v>3</v>
      </c>
      <c r="D42" s="97"/>
      <c r="E42" s="98"/>
      <c r="F42" s="99">
        <f>F37+0.0649*F39</f>
        <v>132.62304899999998</v>
      </c>
      <c r="G42" s="100"/>
      <c r="H42" s="99">
        <f>H37+0.0649*H39</f>
        <v>159.14765879999999</v>
      </c>
      <c r="I42" s="101"/>
      <c r="J42" s="255" t="s">
        <v>48</v>
      </c>
    </row>
    <row r="43" spans="2:10" s="5" customFormat="1" ht="16.5" hidden="1" thickBot="1" x14ac:dyDescent="0.3">
      <c r="B43" s="112" t="s">
        <v>46</v>
      </c>
      <c r="C43" s="139" t="s">
        <v>3</v>
      </c>
      <c r="D43" s="114"/>
      <c r="E43" s="115"/>
      <c r="F43" s="116">
        <f>F37+0.0599*F39</f>
        <v>123.742999</v>
      </c>
      <c r="G43" s="117"/>
      <c r="H43" s="116">
        <f>H37+0.0599*H39</f>
        <v>148.49159879999999</v>
      </c>
      <c r="I43" s="118"/>
      <c r="J43" s="256"/>
    </row>
    <row r="44" spans="2:10" ht="24.95" customHeight="1" thickBot="1" x14ac:dyDescent="0.3">
      <c r="B44" s="221" t="s">
        <v>10</v>
      </c>
      <c r="C44" s="222"/>
      <c r="D44" s="222"/>
      <c r="E44" s="222"/>
      <c r="F44" s="222"/>
      <c r="G44" s="223"/>
      <c r="H44" s="223"/>
      <c r="I44" s="223"/>
      <c r="J44" s="11"/>
    </row>
    <row r="45" spans="2:10" ht="15.75" x14ac:dyDescent="0.25">
      <c r="B45" s="119" t="s">
        <v>43</v>
      </c>
      <c r="C45" s="85" t="s">
        <v>2</v>
      </c>
      <c r="D45" s="43"/>
      <c r="E45" s="20">
        <v>3338.7</v>
      </c>
      <c r="F45" s="21">
        <v>3332.38</v>
      </c>
      <c r="G45" s="44">
        <v>4006.4399999999996</v>
      </c>
      <c r="H45" s="21">
        <v>3998.8559999999998</v>
      </c>
      <c r="I45" s="45">
        <f>F45/E45</f>
        <v>0.99810704765327829</v>
      </c>
      <c r="J45" s="229" t="s">
        <v>38</v>
      </c>
    </row>
    <row r="46" spans="2:10" ht="15.75" x14ac:dyDescent="0.25">
      <c r="B46" s="179" t="s">
        <v>77</v>
      </c>
      <c r="C46" s="24" t="s">
        <v>2</v>
      </c>
      <c r="D46" s="19"/>
      <c r="E46" s="25"/>
      <c r="F46" s="26"/>
      <c r="G46" s="48">
        <v>3694.78</v>
      </c>
      <c r="H46" s="49"/>
      <c r="I46" s="47"/>
      <c r="J46" s="225"/>
    </row>
    <row r="47" spans="2:10" ht="15.75" hidden="1" x14ac:dyDescent="0.25">
      <c r="B47" s="177" t="s">
        <v>44</v>
      </c>
      <c r="C47" s="142" t="s">
        <v>2</v>
      </c>
      <c r="D47" s="178"/>
      <c r="E47" s="91"/>
      <c r="F47" s="92">
        <v>2055.09</v>
      </c>
      <c r="G47" s="93"/>
      <c r="H47" s="92">
        <f>F47*1.2</f>
        <v>2466.1080000000002</v>
      </c>
      <c r="I47" s="94"/>
      <c r="J47" s="109" t="s">
        <v>49</v>
      </c>
    </row>
    <row r="48" spans="2:10" ht="15.75" x14ac:dyDescent="0.25">
      <c r="B48" s="23" t="s">
        <v>4</v>
      </c>
      <c r="C48" s="24" t="s">
        <v>3</v>
      </c>
      <c r="D48" s="19"/>
      <c r="E48" s="25">
        <v>28.88</v>
      </c>
      <c r="F48" s="26">
        <v>29.11</v>
      </c>
      <c r="G48" s="46">
        <v>34.655999999999999</v>
      </c>
      <c r="H48" s="26">
        <v>34.931999999999995</v>
      </c>
      <c r="I48" s="47">
        <f t="shared" ref="I48" si="6">F48/E48</f>
        <v>1.0079639889196677</v>
      </c>
      <c r="J48" s="224" t="s">
        <v>65</v>
      </c>
    </row>
    <row r="49" spans="2:10" ht="15.75" x14ac:dyDescent="0.25">
      <c r="B49" s="23" t="s">
        <v>5</v>
      </c>
      <c r="C49" s="24" t="s">
        <v>3</v>
      </c>
      <c r="D49" s="19"/>
      <c r="E49" s="25">
        <v>19.38</v>
      </c>
      <c r="F49" s="26">
        <v>19.53</v>
      </c>
      <c r="G49" s="46">
        <v>23.255999999999997</v>
      </c>
      <c r="H49" s="26">
        <v>23.436</v>
      </c>
      <c r="I49" s="47">
        <f>F49/E49</f>
        <v>1.0077399380804954</v>
      </c>
      <c r="J49" s="225"/>
    </row>
    <row r="50" spans="2:10" ht="15.75" customHeight="1" x14ac:dyDescent="0.25">
      <c r="B50" s="2" t="s">
        <v>17</v>
      </c>
      <c r="C50" s="24"/>
      <c r="D50" s="19"/>
      <c r="E50" s="25"/>
      <c r="F50" s="26"/>
      <c r="G50" s="46"/>
      <c r="H50" s="26"/>
      <c r="I50" s="47"/>
      <c r="J50" s="224" t="s">
        <v>67</v>
      </c>
    </row>
    <row r="51" spans="2:10" ht="15.75" x14ac:dyDescent="0.25">
      <c r="B51" s="31" t="s">
        <v>15</v>
      </c>
      <c r="C51" s="24" t="s">
        <v>3</v>
      </c>
      <c r="D51" s="19"/>
      <c r="E51" s="25">
        <v>28.88</v>
      </c>
      <c r="F51" s="26">
        <v>29.11</v>
      </c>
      <c r="G51" s="48">
        <v>34.655999999999999</v>
      </c>
      <c r="H51" s="49">
        <v>34.931999999999995</v>
      </c>
      <c r="I51" s="47">
        <f t="shared" ref="I51" si="7">F51/E51</f>
        <v>1.0079639889196677</v>
      </c>
      <c r="J51" s="228"/>
    </row>
    <row r="52" spans="2:10" ht="15.75" x14ac:dyDescent="0.25">
      <c r="B52" s="31" t="s">
        <v>84</v>
      </c>
      <c r="C52" s="24" t="s">
        <v>2</v>
      </c>
      <c r="D52" s="19"/>
      <c r="E52" s="25">
        <v>3338.7</v>
      </c>
      <c r="F52" s="26">
        <v>3332.38</v>
      </c>
      <c r="G52" s="48">
        <v>4006.4399999999996</v>
      </c>
      <c r="H52" s="49">
        <v>3998.8559999999998</v>
      </c>
      <c r="I52" s="47">
        <f>F52/E52</f>
        <v>0.99810704765327829</v>
      </c>
      <c r="J52" s="225"/>
    </row>
    <row r="53" spans="2:10" ht="15.75" x14ac:dyDescent="0.25">
      <c r="B53" s="31" t="s">
        <v>85</v>
      </c>
      <c r="C53" s="143"/>
      <c r="D53" s="19"/>
      <c r="E53" s="82"/>
      <c r="F53" s="83"/>
      <c r="G53" s="144">
        <v>3694.78</v>
      </c>
      <c r="H53" s="145"/>
      <c r="I53" s="84"/>
      <c r="J53" s="126"/>
    </row>
    <row r="54" spans="2:10" ht="15.75" hidden="1" x14ac:dyDescent="0.25">
      <c r="B54" s="95" t="s">
        <v>76</v>
      </c>
      <c r="C54" s="142" t="s">
        <v>2</v>
      </c>
      <c r="D54" s="110"/>
      <c r="E54" s="91"/>
      <c r="F54" s="92">
        <v>2055.09</v>
      </c>
      <c r="G54" s="93"/>
      <c r="H54" s="92">
        <f>F54*1.2</f>
        <v>2466.1080000000002</v>
      </c>
      <c r="I54" s="94"/>
      <c r="J54" s="141" t="s">
        <v>48</v>
      </c>
    </row>
    <row r="55" spans="2:10" s="5" customFormat="1" ht="15.75" x14ac:dyDescent="0.25">
      <c r="B55" s="3" t="s">
        <v>78</v>
      </c>
      <c r="C55" s="32" t="s">
        <v>3</v>
      </c>
      <c r="D55" s="33"/>
      <c r="E55" s="50">
        <f>E45*0.0649+E48</f>
        <v>245.56162999999998</v>
      </c>
      <c r="F55" s="51">
        <f>F45*0.0649+F48</f>
        <v>245.381462</v>
      </c>
      <c r="G55" s="146">
        <v>294.67395599999998</v>
      </c>
      <c r="H55" s="147">
        <f>H51+0.0649*H52</f>
        <v>294.4577544</v>
      </c>
      <c r="I55" s="52">
        <f>F55/E55</f>
        <v>0.99926630231278402</v>
      </c>
      <c r="J55" s="41"/>
    </row>
    <row r="56" spans="2:10" s="5" customFormat="1" ht="15.75" x14ac:dyDescent="0.25">
      <c r="B56" s="3" t="s">
        <v>79</v>
      </c>
      <c r="C56" s="32" t="s">
        <v>3</v>
      </c>
      <c r="D56" s="33"/>
      <c r="E56" s="50">
        <f>E45*0.0599+E48</f>
        <v>228.86812999999998</v>
      </c>
      <c r="F56" s="51">
        <f>F45*0.0599+F48</f>
        <v>228.719562</v>
      </c>
      <c r="G56" s="146">
        <v>274.64175599999999</v>
      </c>
      <c r="H56" s="147">
        <f>H51+0.0599*H52</f>
        <v>274.4634744</v>
      </c>
      <c r="I56" s="52">
        <f>F56/E56</f>
        <v>0.99935085763142306</v>
      </c>
      <c r="J56" s="41"/>
    </row>
    <row r="57" spans="2:10" ht="15.75" x14ac:dyDescent="0.25">
      <c r="B57" s="3" t="s">
        <v>80</v>
      </c>
      <c r="C57" s="32" t="s">
        <v>3</v>
      </c>
      <c r="D57" s="149"/>
      <c r="E57" s="150"/>
      <c r="F57" s="148"/>
      <c r="G57" s="151">
        <f>G51+0.0649*G53</f>
        <v>274.44722200000001</v>
      </c>
      <c r="H57" s="152"/>
      <c r="I57" s="149"/>
      <c r="J57" s="10"/>
    </row>
    <row r="58" spans="2:10" ht="16.5" thickBot="1" x14ac:dyDescent="0.3">
      <c r="B58" s="6" t="s">
        <v>81</v>
      </c>
      <c r="C58" s="180" t="s">
        <v>3</v>
      </c>
      <c r="D58" s="149"/>
      <c r="E58" s="150"/>
      <c r="F58" s="148"/>
      <c r="G58" s="151">
        <f>G51+0.0599*G53</f>
        <v>255.97332200000002</v>
      </c>
      <c r="H58" s="152"/>
      <c r="I58" s="149"/>
      <c r="J58" s="10"/>
    </row>
    <row r="59" spans="2:10" ht="15.75" hidden="1" x14ac:dyDescent="0.25">
      <c r="B59" s="95" t="s">
        <v>82</v>
      </c>
      <c r="C59" s="138" t="s">
        <v>3</v>
      </c>
      <c r="D59" s="97"/>
      <c r="E59" s="98"/>
      <c r="F59" s="99">
        <f>F48+0.0649*F54</f>
        <v>162.48534100000001</v>
      </c>
      <c r="G59" s="100"/>
      <c r="H59" s="99">
        <f>H48+0.0649*H54</f>
        <v>194.98240920000001</v>
      </c>
      <c r="I59" s="101"/>
      <c r="J59" s="255" t="s">
        <v>48</v>
      </c>
    </row>
    <row r="60" spans="2:10" ht="16.5" hidden="1" thickBot="1" x14ac:dyDescent="0.3">
      <c r="B60" s="112" t="s">
        <v>83</v>
      </c>
      <c r="C60" s="139" t="s">
        <v>3</v>
      </c>
      <c r="D60" s="114"/>
      <c r="E60" s="115"/>
      <c r="F60" s="116">
        <f>F48+0.0599*F54</f>
        <v>152.20989100000003</v>
      </c>
      <c r="G60" s="117"/>
      <c r="H60" s="116">
        <f>H48+0.0599*H54</f>
        <v>182.65186919999999</v>
      </c>
      <c r="I60" s="118"/>
      <c r="J60" s="256"/>
    </row>
    <row r="61" spans="2:10" ht="24.95" customHeight="1" thickBot="1" x14ac:dyDescent="0.3">
      <c r="B61" s="221" t="s">
        <v>11</v>
      </c>
      <c r="C61" s="222"/>
      <c r="D61" s="222"/>
      <c r="E61" s="222"/>
      <c r="F61" s="222"/>
      <c r="G61" s="223"/>
      <c r="H61" s="223"/>
      <c r="I61" s="223"/>
      <c r="J61" s="11"/>
    </row>
    <row r="62" spans="2:10" ht="15.75" x14ac:dyDescent="0.25">
      <c r="B62" s="119" t="s">
        <v>43</v>
      </c>
      <c r="C62" s="85" t="s">
        <v>2</v>
      </c>
      <c r="D62" s="43"/>
      <c r="E62" s="20">
        <v>2138.4</v>
      </c>
      <c r="F62" s="21">
        <v>2239.06</v>
      </c>
      <c r="G62" s="44">
        <v>2566.08</v>
      </c>
      <c r="H62" s="21">
        <v>2686.8719999999998</v>
      </c>
      <c r="I62" s="45">
        <f t="shared" ref="I62:I79" si="8">F62/E62</f>
        <v>1.0470725776281331</v>
      </c>
      <c r="J62" s="14" t="s">
        <v>38</v>
      </c>
    </row>
    <row r="63" spans="2:10" ht="15.75" hidden="1" x14ac:dyDescent="0.25">
      <c r="B63" s="121" t="s">
        <v>44</v>
      </c>
      <c r="C63" s="142" t="s">
        <v>2</v>
      </c>
      <c r="D63" s="110"/>
      <c r="E63" s="91"/>
      <c r="F63" s="92">
        <v>2055.09</v>
      </c>
      <c r="G63" s="93"/>
      <c r="H63" s="92">
        <f>F63*1.2</f>
        <v>2466.1080000000002</v>
      </c>
      <c r="I63" s="94"/>
      <c r="J63" s="109" t="s">
        <v>49</v>
      </c>
    </row>
    <row r="64" spans="2:10" ht="15.75" x14ac:dyDescent="0.25">
      <c r="B64" s="2" t="s">
        <v>17</v>
      </c>
      <c r="C64" s="24"/>
      <c r="D64" s="19"/>
      <c r="E64" s="25"/>
      <c r="F64" s="26"/>
      <c r="G64" s="46"/>
      <c r="H64" s="26"/>
      <c r="I64" s="47"/>
      <c r="J64" s="224"/>
    </row>
    <row r="65" spans="2:10" ht="15.75" x14ac:dyDescent="0.25">
      <c r="B65" s="31" t="s">
        <v>15</v>
      </c>
      <c r="C65" s="24" t="s">
        <v>3</v>
      </c>
      <c r="D65" s="19"/>
      <c r="E65" s="25">
        <v>25.47</v>
      </c>
      <c r="F65" s="26">
        <v>25.76</v>
      </c>
      <c r="G65" s="46">
        <v>30.563999999999997</v>
      </c>
      <c r="H65" s="26">
        <v>30.911999999999999</v>
      </c>
      <c r="I65" s="47">
        <f t="shared" ref="I65" si="9">F65/E65</f>
        <v>1.0113859442481352</v>
      </c>
      <c r="J65" s="228"/>
    </row>
    <row r="66" spans="2:10" ht="15.75" x14ac:dyDescent="0.25">
      <c r="B66" s="31" t="s">
        <v>16</v>
      </c>
      <c r="C66" s="24" t="s">
        <v>2</v>
      </c>
      <c r="D66" s="19"/>
      <c r="E66" s="25">
        <v>2138.4</v>
      </c>
      <c r="F66" s="26">
        <v>2239.06</v>
      </c>
      <c r="G66" s="46">
        <v>2566.08</v>
      </c>
      <c r="H66" s="26">
        <v>2686.8719999999998</v>
      </c>
      <c r="I66" s="47">
        <f t="shared" ref="I66" si="10">F66/E66</f>
        <v>1.0470725776281331</v>
      </c>
      <c r="J66" s="225"/>
    </row>
    <row r="67" spans="2:10" ht="15.75" hidden="1" x14ac:dyDescent="0.25">
      <c r="B67" s="102" t="s">
        <v>47</v>
      </c>
      <c r="C67" s="103" t="s">
        <v>2</v>
      </c>
      <c r="D67" s="19"/>
      <c r="E67" s="91"/>
      <c r="F67" s="92">
        <v>2055.09</v>
      </c>
      <c r="G67" s="93"/>
      <c r="H67" s="92">
        <f>F67*1.2</f>
        <v>2466.1080000000002</v>
      </c>
      <c r="I67" s="94"/>
      <c r="J67" s="109" t="s">
        <v>48</v>
      </c>
    </row>
    <row r="68" spans="2:10" s="7" customFormat="1" ht="12.75" x14ac:dyDescent="0.2">
      <c r="B68" s="58" t="s">
        <v>23</v>
      </c>
      <c r="C68" s="59" t="s">
        <v>3</v>
      </c>
      <c r="D68" s="60"/>
      <c r="E68" s="50">
        <f>E62*0.0649+E82</f>
        <v>164.25216</v>
      </c>
      <c r="F68" s="51">
        <f>F62*0.0649+F82</f>
        <v>171.07499399999998</v>
      </c>
      <c r="G68" s="61">
        <v>197.10259199999999</v>
      </c>
      <c r="H68" s="51">
        <v>205.28999279999996</v>
      </c>
      <c r="I68" s="52">
        <f t="shared" si="8"/>
        <v>1.041538777937532</v>
      </c>
      <c r="J68" s="41"/>
    </row>
    <row r="69" spans="2:10" s="7" customFormat="1" ht="12.75" x14ac:dyDescent="0.2">
      <c r="B69" s="62" t="s">
        <v>24</v>
      </c>
      <c r="C69" s="127" t="s">
        <v>3</v>
      </c>
      <c r="D69" s="181"/>
      <c r="E69" s="129">
        <f>E62*0.0599+E82</f>
        <v>153.56016</v>
      </c>
      <c r="F69" s="130">
        <f>F62*0.0599+F82</f>
        <v>159.879694</v>
      </c>
      <c r="G69" s="131">
        <v>184.27219199999999</v>
      </c>
      <c r="H69" s="130">
        <v>191.8556328</v>
      </c>
      <c r="I69" s="132">
        <f t="shared" si="8"/>
        <v>1.0411534736613977</v>
      </c>
      <c r="J69" s="133"/>
    </row>
    <row r="70" spans="2:10" s="7" customFormat="1" ht="15.75" hidden="1" x14ac:dyDescent="0.25">
      <c r="B70" s="95" t="s">
        <v>45</v>
      </c>
      <c r="C70" s="138" t="s">
        <v>3</v>
      </c>
      <c r="D70" s="60"/>
      <c r="E70" s="98"/>
      <c r="F70" s="99">
        <f>F65+0.0649*F67</f>
        <v>159.13534100000001</v>
      </c>
      <c r="G70" s="100"/>
      <c r="H70" s="99">
        <f>H65+0.0649*H67</f>
        <v>190.96240920000002</v>
      </c>
      <c r="I70" s="101"/>
      <c r="J70" s="255" t="s">
        <v>48</v>
      </c>
    </row>
    <row r="71" spans="2:10" s="7" customFormat="1" ht="15.75" hidden="1" x14ac:dyDescent="0.25">
      <c r="B71" s="95" t="s">
        <v>46</v>
      </c>
      <c r="C71" s="138" t="s">
        <v>3</v>
      </c>
      <c r="D71" s="60"/>
      <c r="E71" s="98"/>
      <c r="F71" s="99">
        <f>F65+0.0599*F67</f>
        <v>148.859891</v>
      </c>
      <c r="G71" s="100"/>
      <c r="H71" s="99">
        <f>H65+0.0599*H67</f>
        <v>178.63186920000001</v>
      </c>
      <c r="I71" s="101"/>
      <c r="J71" s="257"/>
    </row>
    <row r="72" spans="2:10" ht="15.75" x14ac:dyDescent="0.25">
      <c r="B72" s="182" t="s">
        <v>68</v>
      </c>
      <c r="C72" s="184" t="s">
        <v>2</v>
      </c>
      <c r="D72" s="143"/>
      <c r="E72" s="82">
        <v>1968.7</v>
      </c>
      <c r="F72" s="83">
        <v>1969.19</v>
      </c>
      <c r="G72" s="89">
        <v>2362.44</v>
      </c>
      <c r="H72" s="83">
        <v>2363.0279999999998</v>
      </c>
      <c r="I72" s="84">
        <f t="shared" si="8"/>
        <v>1.000248895210037</v>
      </c>
      <c r="J72" s="165" t="s">
        <v>38</v>
      </c>
    </row>
    <row r="73" spans="2:10" ht="15.75" hidden="1" x14ac:dyDescent="0.25">
      <c r="B73" s="121" t="s">
        <v>70</v>
      </c>
      <c r="C73" s="142" t="s">
        <v>2</v>
      </c>
      <c r="D73" s="110"/>
      <c r="E73" s="91"/>
      <c r="F73" s="92">
        <v>2055.09</v>
      </c>
      <c r="G73" s="93"/>
      <c r="H73" s="92">
        <f>F73*1.2</f>
        <v>2466.1080000000002</v>
      </c>
      <c r="I73" s="94"/>
      <c r="J73" s="109" t="s">
        <v>49</v>
      </c>
    </row>
    <row r="74" spans="2:10" ht="15.75" x14ac:dyDescent="0.25">
      <c r="B74" s="2" t="s">
        <v>17</v>
      </c>
      <c r="C74" s="24"/>
      <c r="D74" s="19"/>
      <c r="E74" s="25"/>
      <c r="F74" s="26"/>
      <c r="G74" s="46"/>
      <c r="H74" s="26"/>
      <c r="I74" s="47"/>
      <c r="J74" s="224" t="s">
        <v>67</v>
      </c>
    </row>
    <row r="75" spans="2:10" ht="15.75" x14ac:dyDescent="0.25">
      <c r="B75" s="31" t="s">
        <v>15</v>
      </c>
      <c r="C75" s="24" t="s">
        <v>3</v>
      </c>
      <c r="D75" s="19"/>
      <c r="E75" s="25">
        <v>25.47</v>
      </c>
      <c r="F75" s="26">
        <v>25.76</v>
      </c>
      <c r="G75" s="46">
        <v>30.563999999999997</v>
      </c>
      <c r="H75" s="26">
        <v>30.911999999999999</v>
      </c>
      <c r="I75" s="47">
        <f t="shared" ref="I75" si="11">F75/E75</f>
        <v>1.0113859442481352</v>
      </c>
      <c r="J75" s="228"/>
    </row>
    <row r="76" spans="2:10" ht="15.75" x14ac:dyDescent="0.25">
      <c r="B76" s="31" t="s">
        <v>16</v>
      </c>
      <c r="C76" s="24" t="s">
        <v>2</v>
      </c>
      <c r="D76" s="19"/>
      <c r="E76" s="25">
        <v>1968.7</v>
      </c>
      <c r="F76" s="26">
        <v>1969.19</v>
      </c>
      <c r="G76" s="46">
        <v>2362.44</v>
      </c>
      <c r="H76" s="26">
        <v>2363.0279999999998</v>
      </c>
      <c r="I76" s="47">
        <f t="shared" ref="I76" si="12">F76/E76</f>
        <v>1.000248895210037</v>
      </c>
      <c r="J76" s="225"/>
    </row>
    <row r="77" spans="2:10" ht="15.75" hidden="1" x14ac:dyDescent="0.25">
      <c r="B77" s="102" t="s">
        <v>47</v>
      </c>
      <c r="C77" s="103" t="s">
        <v>2</v>
      </c>
      <c r="D77" s="19"/>
      <c r="E77" s="91"/>
      <c r="F77" s="92">
        <v>2055.09</v>
      </c>
      <c r="G77" s="93"/>
      <c r="H77" s="92">
        <f>F77*1.2</f>
        <v>2466.1080000000002</v>
      </c>
      <c r="I77" s="94"/>
      <c r="J77" s="109" t="s">
        <v>48</v>
      </c>
    </row>
    <row r="78" spans="2:10" s="5" customFormat="1" ht="15.75" x14ac:dyDescent="0.25">
      <c r="B78" s="58" t="s">
        <v>21</v>
      </c>
      <c r="C78" s="59" t="s">
        <v>3</v>
      </c>
      <c r="D78" s="60"/>
      <c r="E78" s="50">
        <f>E72*0.0649+E82</f>
        <v>153.23863</v>
      </c>
      <c r="F78" s="51">
        <f>F72*0.0649+F82</f>
        <v>153.56043099999999</v>
      </c>
      <c r="G78" s="61">
        <v>183.88635600000001</v>
      </c>
      <c r="H78" s="51">
        <v>184.27251719999998</v>
      </c>
      <c r="I78" s="52">
        <f t="shared" si="8"/>
        <v>1.0020999991973303</v>
      </c>
      <c r="J78" s="41"/>
    </row>
    <row r="79" spans="2:10" s="5" customFormat="1" ht="15.75" x14ac:dyDescent="0.25">
      <c r="B79" s="62" t="s">
        <v>25</v>
      </c>
      <c r="C79" s="127" t="s">
        <v>3</v>
      </c>
      <c r="D79" s="181"/>
      <c r="E79" s="129">
        <f>E72*0.0599+E82</f>
        <v>143.39512999999999</v>
      </c>
      <c r="F79" s="130">
        <f>F72*0.0599+F82</f>
        <v>143.71448100000001</v>
      </c>
      <c r="G79" s="131">
        <v>172.07415599999999</v>
      </c>
      <c r="H79" s="130">
        <v>172.4573772</v>
      </c>
      <c r="I79" s="132">
        <f t="shared" si="8"/>
        <v>1.0022270700546108</v>
      </c>
      <c r="J79" s="133"/>
    </row>
    <row r="80" spans="2:10" s="5" customFormat="1" ht="15.75" hidden="1" x14ac:dyDescent="0.25">
      <c r="B80" s="95" t="s">
        <v>45</v>
      </c>
      <c r="C80" s="138" t="s">
        <v>3</v>
      </c>
      <c r="D80" s="60"/>
      <c r="E80" s="98"/>
      <c r="F80" s="99">
        <f>F75+0.0649*F77</f>
        <v>159.13534100000001</v>
      </c>
      <c r="G80" s="100"/>
      <c r="H80" s="99">
        <f>H75+0.0649*H77</f>
        <v>190.96240920000002</v>
      </c>
      <c r="I80" s="101"/>
      <c r="J80" s="255" t="s">
        <v>48</v>
      </c>
    </row>
    <row r="81" spans="2:10" s="5" customFormat="1" ht="15.75" hidden="1" x14ac:dyDescent="0.25">
      <c r="B81" s="95" t="s">
        <v>46</v>
      </c>
      <c r="C81" s="138" t="s">
        <v>3</v>
      </c>
      <c r="D81" s="60"/>
      <c r="E81" s="98"/>
      <c r="F81" s="99">
        <f>F75+0.0599*F77</f>
        <v>148.859891</v>
      </c>
      <c r="G81" s="100"/>
      <c r="H81" s="99">
        <f>H75+0.0599*H77</f>
        <v>178.63186920000001</v>
      </c>
      <c r="I81" s="101"/>
      <c r="J81" s="257"/>
    </row>
    <row r="82" spans="2:10" ht="15.75" x14ac:dyDescent="0.25">
      <c r="B82" s="182" t="s">
        <v>4</v>
      </c>
      <c r="C82" s="183" t="s">
        <v>3</v>
      </c>
      <c r="D82" s="143"/>
      <c r="E82" s="82">
        <v>25.47</v>
      </c>
      <c r="F82" s="83">
        <v>25.76</v>
      </c>
      <c r="G82" s="89">
        <v>30.563999999999997</v>
      </c>
      <c r="H82" s="83">
        <v>30.911999999999999</v>
      </c>
      <c r="I82" s="84">
        <f t="shared" ref="I82" si="13">F82/E82</f>
        <v>1.0113859442481352</v>
      </c>
      <c r="J82" s="228" t="s">
        <v>65</v>
      </c>
    </row>
    <row r="83" spans="2:10" ht="16.5" thickBot="1" x14ac:dyDescent="0.3">
      <c r="B83" s="63" t="s">
        <v>5</v>
      </c>
      <c r="C83" s="53" t="s">
        <v>3</v>
      </c>
      <c r="D83" s="54"/>
      <c r="E83" s="55">
        <v>19.38</v>
      </c>
      <c r="F83" s="56">
        <v>19.53</v>
      </c>
      <c r="G83" s="64">
        <v>23.255999999999997</v>
      </c>
      <c r="H83" s="56">
        <v>23.436</v>
      </c>
      <c r="I83" s="57">
        <f>F83/E83</f>
        <v>1.0077399380804954</v>
      </c>
      <c r="J83" s="225"/>
    </row>
    <row r="84" spans="2:10" ht="24.95" customHeight="1" thickBot="1" x14ac:dyDescent="0.3">
      <c r="B84" s="221" t="s">
        <v>12</v>
      </c>
      <c r="C84" s="222"/>
      <c r="D84" s="222"/>
      <c r="E84" s="222"/>
      <c r="F84" s="222"/>
      <c r="G84" s="223"/>
      <c r="H84" s="223"/>
      <c r="I84" s="223"/>
      <c r="J84" s="11"/>
    </row>
    <row r="85" spans="2:10" ht="15.75" x14ac:dyDescent="0.25">
      <c r="B85" s="119" t="s">
        <v>69</v>
      </c>
      <c r="C85" s="85" t="s">
        <v>2</v>
      </c>
      <c r="D85" s="66"/>
      <c r="E85" s="20">
        <v>2138.4</v>
      </c>
      <c r="F85" s="21">
        <v>2239.06</v>
      </c>
      <c r="G85" s="44">
        <v>2566.08</v>
      </c>
      <c r="H85" s="21">
        <v>2686.8719999999998</v>
      </c>
      <c r="I85" s="45">
        <f t="shared" ref="I85:I102" si="14">F85/E85</f>
        <v>1.0470725776281331</v>
      </c>
      <c r="J85" s="14" t="s">
        <v>38</v>
      </c>
    </row>
    <row r="86" spans="2:10" ht="15.75" hidden="1" x14ac:dyDescent="0.25">
      <c r="B86" s="121" t="s">
        <v>71</v>
      </c>
      <c r="C86" s="142" t="s">
        <v>2</v>
      </c>
      <c r="D86" s="90"/>
      <c r="E86" s="91"/>
      <c r="F86" s="92">
        <v>2055.09</v>
      </c>
      <c r="G86" s="93"/>
      <c r="H86" s="92">
        <f>F86*1.2</f>
        <v>2466.1080000000002</v>
      </c>
      <c r="I86" s="94"/>
      <c r="J86" s="109" t="s">
        <v>49</v>
      </c>
    </row>
    <row r="87" spans="2:10" ht="15.75" customHeight="1" x14ac:dyDescent="0.25">
      <c r="B87" s="2" t="s">
        <v>17</v>
      </c>
      <c r="C87" s="67"/>
      <c r="D87" s="68"/>
      <c r="E87" s="25"/>
      <c r="F87" s="26"/>
      <c r="G87" s="46"/>
      <c r="H87" s="26"/>
      <c r="I87" s="47"/>
      <c r="J87" s="224" t="s">
        <v>66</v>
      </c>
    </row>
    <row r="88" spans="2:10" ht="15.75" x14ac:dyDescent="0.25">
      <c r="B88" s="31" t="s">
        <v>15</v>
      </c>
      <c r="C88" s="67" t="s">
        <v>3</v>
      </c>
      <c r="D88" s="68"/>
      <c r="E88" s="25">
        <v>28.88</v>
      </c>
      <c r="F88" s="26">
        <v>29.11</v>
      </c>
      <c r="G88" s="46">
        <v>34.655999999999999</v>
      </c>
      <c r="H88" s="26">
        <v>34.931999999999995</v>
      </c>
      <c r="I88" s="47">
        <f t="shared" ref="I88" si="15">F88/E88</f>
        <v>1.0079639889196677</v>
      </c>
      <c r="J88" s="228"/>
    </row>
    <row r="89" spans="2:10" ht="15.75" x14ac:dyDescent="0.25">
      <c r="B89" s="31" t="s">
        <v>72</v>
      </c>
      <c r="C89" s="67" t="s">
        <v>2</v>
      </c>
      <c r="D89" s="68"/>
      <c r="E89" s="25">
        <v>2138.4</v>
      </c>
      <c r="F89" s="26">
        <v>2239.06</v>
      </c>
      <c r="G89" s="46">
        <v>2566.08</v>
      </c>
      <c r="H89" s="26">
        <v>2686.8719999999998</v>
      </c>
      <c r="I89" s="47">
        <f t="shared" ref="I89" si="16">F89/E89</f>
        <v>1.0470725776281331</v>
      </c>
      <c r="J89" s="225"/>
    </row>
    <row r="90" spans="2:10" ht="15.75" hidden="1" x14ac:dyDescent="0.25">
      <c r="B90" s="102" t="s">
        <v>47</v>
      </c>
      <c r="C90" s="103" t="s">
        <v>2</v>
      </c>
      <c r="D90" s="104"/>
      <c r="E90" s="105"/>
      <c r="F90" s="106">
        <v>2055.09</v>
      </c>
      <c r="G90" s="107"/>
      <c r="H90" s="106">
        <v>2466.11</v>
      </c>
      <c r="I90" s="108"/>
      <c r="J90" s="109" t="s">
        <v>48</v>
      </c>
    </row>
    <row r="91" spans="2:10" s="5" customFormat="1" ht="15.75" x14ac:dyDescent="0.25">
      <c r="B91" s="3" t="s">
        <v>21</v>
      </c>
      <c r="C91" s="69" t="s">
        <v>3</v>
      </c>
      <c r="D91" s="70"/>
      <c r="E91" s="34">
        <f>E85*0.0649+E105</f>
        <v>167.66216</v>
      </c>
      <c r="F91" s="35">
        <f>F85*0.0649+F105</f>
        <v>174.42499399999997</v>
      </c>
      <c r="G91" s="71">
        <v>201.194592</v>
      </c>
      <c r="H91" s="35">
        <v>209.30999279999995</v>
      </c>
      <c r="I91" s="72">
        <f t="shared" si="14"/>
        <v>1.0403360782182454</v>
      </c>
      <c r="J91" s="41"/>
    </row>
    <row r="92" spans="2:10" s="5" customFormat="1" ht="15.75" x14ac:dyDescent="0.25">
      <c r="B92" s="6" t="s">
        <v>25</v>
      </c>
      <c r="C92" s="210" t="s">
        <v>3</v>
      </c>
      <c r="D92" s="211"/>
      <c r="E92" s="212">
        <f>E85*0.0599+E105</f>
        <v>156.97015999999999</v>
      </c>
      <c r="F92" s="213">
        <f>F85*0.0599+F105</f>
        <v>163.22969399999999</v>
      </c>
      <c r="G92" s="214">
        <v>188.36419199999997</v>
      </c>
      <c r="H92" s="213">
        <v>195.87563279999998</v>
      </c>
      <c r="I92" s="215">
        <f t="shared" si="14"/>
        <v>1.039877222524332</v>
      </c>
      <c r="J92" s="133"/>
    </row>
    <row r="93" spans="2:10" s="5" customFormat="1" ht="15.75" hidden="1" x14ac:dyDescent="0.25">
      <c r="B93" s="95" t="s">
        <v>45</v>
      </c>
      <c r="C93" s="200"/>
      <c r="D93" s="60"/>
      <c r="E93" s="98"/>
      <c r="F93" s="99">
        <f>F88+0.0649*F90</f>
        <v>162.48534100000001</v>
      </c>
      <c r="G93" s="100"/>
      <c r="H93" s="99">
        <f>H88+0.0649*H90</f>
        <v>194.982539</v>
      </c>
      <c r="I93" s="101"/>
      <c r="J93" s="255" t="s">
        <v>48</v>
      </c>
    </row>
    <row r="94" spans="2:10" s="5" customFormat="1" ht="15.75" hidden="1" x14ac:dyDescent="0.25">
      <c r="B94" s="95" t="s">
        <v>46</v>
      </c>
      <c r="C94" s="200"/>
      <c r="D94" s="60"/>
      <c r="E94" s="98"/>
      <c r="F94" s="99">
        <f>F88+0.0599*F90</f>
        <v>152.20989100000003</v>
      </c>
      <c r="G94" s="100"/>
      <c r="H94" s="99">
        <f>H88+0.0599*H90</f>
        <v>182.65198899999999</v>
      </c>
      <c r="I94" s="101"/>
      <c r="J94" s="257"/>
    </row>
    <row r="95" spans="2:10" ht="15.75" x14ac:dyDescent="0.25">
      <c r="B95" s="182" t="s">
        <v>63</v>
      </c>
      <c r="C95" s="208" t="s">
        <v>2</v>
      </c>
      <c r="D95" s="209"/>
      <c r="E95" s="82">
        <v>2251.6999999999998</v>
      </c>
      <c r="F95" s="83">
        <v>2239.06</v>
      </c>
      <c r="G95" s="89">
        <v>2702.0399999999995</v>
      </c>
      <c r="H95" s="83">
        <v>2686.8719999999998</v>
      </c>
      <c r="I95" s="84">
        <f t="shared" si="14"/>
        <v>0.99438646356086513</v>
      </c>
      <c r="J95" s="165" t="s">
        <v>38</v>
      </c>
    </row>
    <row r="96" spans="2:10" ht="15.75" hidden="1" x14ac:dyDescent="0.25">
      <c r="B96" s="102" t="s">
        <v>64</v>
      </c>
      <c r="C96" s="103" t="s">
        <v>2</v>
      </c>
      <c r="D96" s="104"/>
      <c r="E96" s="105"/>
      <c r="F96" s="106">
        <v>2055.09</v>
      </c>
      <c r="G96" s="107"/>
      <c r="H96" s="106">
        <v>2466.11</v>
      </c>
      <c r="I96" s="108"/>
      <c r="J96" s="109" t="s">
        <v>48</v>
      </c>
    </row>
    <row r="97" spans="2:10" ht="15.75" customHeight="1" x14ac:dyDescent="0.25">
      <c r="B97" s="2" t="s">
        <v>17</v>
      </c>
      <c r="C97" s="67"/>
      <c r="D97" s="68"/>
      <c r="E97" s="25"/>
      <c r="F97" s="26"/>
      <c r="G97" s="46"/>
      <c r="H97" s="26"/>
      <c r="I97" s="47"/>
      <c r="J97" s="224" t="s">
        <v>66</v>
      </c>
    </row>
    <row r="98" spans="2:10" ht="15.75" x14ac:dyDescent="0.25">
      <c r="B98" s="31" t="s">
        <v>15</v>
      </c>
      <c r="C98" s="67" t="s">
        <v>3</v>
      </c>
      <c r="D98" s="68"/>
      <c r="E98" s="25">
        <v>28.88</v>
      </c>
      <c r="F98" s="26">
        <v>29.11</v>
      </c>
      <c r="G98" s="46">
        <v>34.655999999999999</v>
      </c>
      <c r="H98" s="26">
        <v>34.931999999999995</v>
      </c>
      <c r="I98" s="47">
        <f t="shared" ref="I98:I99" si="17">F98/E98</f>
        <v>1.0079639889196677</v>
      </c>
      <c r="J98" s="228"/>
    </row>
    <row r="99" spans="2:10" ht="15.75" x14ac:dyDescent="0.25">
      <c r="B99" s="31" t="s">
        <v>16</v>
      </c>
      <c r="C99" s="67" t="s">
        <v>2</v>
      </c>
      <c r="D99" s="68"/>
      <c r="E99" s="25">
        <v>2251.6999999999998</v>
      </c>
      <c r="F99" s="26">
        <v>2239.06</v>
      </c>
      <c r="G99" s="46">
        <v>2702.0399999999995</v>
      </c>
      <c r="H99" s="26">
        <v>2686.8719999999998</v>
      </c>
      <c r="I99" s="47">
        <f t="shared" si="17"/>
        <v>0.99438646356086513</v>
      </c>
      <c r="J99" s="225"/>
    </row>
    <row r="100" spans="2:10" ht="15.75" hidden="1" x14ac:dyDescent="0.25">
      <c r="B100" s="102" t="s">
        <v>47</v>
      </c>
      <c r="C100" s="103" t="s">
        <v>2</v>
      </c>
      <c r="D100" s="104"/>
      <c r="E100" s="105"/>
      <c r="F100" s="106">
        <v>2055.09</v>
      </c>
      <c r="G100" s="107"/>
      <c r="H100" s="106">
        <v>2466.11</v>
      </c>
      <c r="I100" s="108"/>
      <c r="J100" s="109" t="s">
        <v>48</v>
      </c>
    </row>
    <row r="101" spans="2:10" ht="15.75" x14ac:dyDescent="0.25">
      <c r="B101" s="3" t="s">
        <v>21</v>
      </c>
      <c r="C101" s="67" t="s">
        <v>3</v>
      </c>
      <c r="D101" s="68"/>
      <c r="E101" s="25">
        <f>E95*0.0649+E105</f>
        <v>175.01532999999998</v>
      </c>
      <c r="F101" s="26">
        <f>F95*0.0649+F105</f>
        <v>174.42499399999997</v>
      </c>
      <c r="G101" s="46">
        <v>210.01839599999997</v>
      </c>
      <c r="H101" s="26">
        <v>209.30999279999995</v>
      </c>
      <c r="I101" s="47">
        <f t="shared" si="14"/>
        <v>0.99662694690802223</v>
      </c>
      <c r="J101" s="8"/>
    </row>
    <row r="102" spans="2:10" ht="15.75" x14ac:dyDescent="0.25">
      <c r="B102" s="6" t="s">
        <v>26</v>
      </c>
      <c r="C102" s="166" t="s">
        <v>3</v>
      </c>
      <c r="D102" s="167"/>
      <c r="E102" s="168">
        <f>E95*0.0599+E105</f>
        <v>163.75682999999998</v>
      </c>
      <c r="F102" s="169">
        <f>F95*0.0599+F105</f>
        <v>163.22969399999999</v>
      </c>
      <c r="G102" s="170">
        <v>196.50819599999997</v>
      </c>
      <c r="H102" s="169">
        <v>195.87563279999998</v>
      </c>
      <c r="I102" s="171">
        <f t="shared" si="14"/>
        <v>0.99678098311991026</v>
      </c>
      <c r="J102" s="164"/>
    </row>
    <row r="103" spans="2:10" ht="15.75" hidden="1" x14ac:dyDescent="0.25">
      <c r="B103" s="95" t="s">
        <v>45</v>
      </c>
      <c r="C103" s="200"/>
      <c r="D103" s="60"/>
      <c r="E103" s="98"/>
      <c r="F103" s="99">
        <f>F98+0.0649*F100</f>
        <v>162.48534100000001</v>
      </c>
      <c r="G103" s="100"/>
      <c r="H103" s="99">
        <f>H98+0.0649*H100</f>
        <v>194.982539</v>
      </c>
      <c r="I103" s="101"/>
      <c r="J103" s="255" t="s">
        <v>48</v>
      </c>
    </row>
    <row r="104" spans="2:10" ht="15.75" hidden="1" x14ac:dyDescent="0.25">
      <c r="B104" s="95" t="s">
        <v>46</v>
      </c>
      <c r="C104" s="200"/>
      <c r="D104" s="60"/>
      <c r="E104" s="98"/>
      <c r="F104" s="99">
        <f>F98+0.0599*F100</f>
        <v>152.20989100000003</v>
      </c>
      <c r="G104" s="100"/>
      <c r="H104" s="99">
        <f>H98+0.0599*H100</f>
        <v>182.65198899999999</v>
      </c>
      <c r="I104" s="101"/>
      <c r="J104" s="257"/>
    </row>
    <row r="105" spans="2:10" ht="15.75" x14ac:dyDescent="0.25">
      <c r="B105" s="182" t="s">
        <v>4</v>
      </c>
      <c r="C105" s="208" t="s">
        <v>3</v>
      </c>
      <c r="D105" s="209"/>
      <c r="E105" s="82">
        <v>28.88</v>
      </c>
      <c r="F105" s="83">
        <v>29.11</v>
      </c>
      <c r="G105" s="89">
        <v>34.655999999999999</v>
      </c>
      <c r="H105" s="83">
        <v>34.931999999999995</v>
      </c>
      <c r="I105" s="84">
        <f t="shared" ref="I105" si="18">F105/E105</f>
        <v>1.0079639889196677</v>
      </c>
      <c r="J105" s="228" t="s">
        <v>65</v>
      </c>
    </row>
    <row r="106" spans="2:10" ht="16.5" thickBot="1" x14ac:dyDescent="0.3">
      <c r="B106" s="63" t="s">
        <v>5</v>
      </c>
      <c r="C106" s="73" t="s">
        <v>3</v>
      </c>
      <c r="D106" s="74"/>
      <c r="E106" s="55">
        <v>19.38</v>
      </c>
      <c r="F106" s="56">
        <v>19.53</v>
      </c>
      <c r="G106" s="64">
        <v>23.255999999999997</v>
      </c>
      <c r="H106" s="56">
        <v>23.436</v>
      </c>
      <c r="I106" s="57">
        <f>F106/E106</f>
        <v>1.0077399380804954</v>
      </c>
      <c r="J106" s="225"/>
    </row>
    <row r="107" spans="2:10" ht="24.95" customHeight="1" thickBot="1" x14ac:dyDescent="0.3">
      <c r="B107" s="221" t="s">
        <v>30</v>
      </c>
      <c r="C107" s="222"/>
      <c r="D107" s="222"/>
      <c r="E107" s="222"/>
      <c r="F107" s="222"/>
      <c r="G107" s="223"/>
      <c r="H107" s="223"/>
      <c r="I107" s="223"/>
      <c r="J107" s="11"/>
    </row>
    <row r="108" spans="2:10" ht="24.75" customHeight="1" x14ac:dyDescent="0.25">
      <c r="B108" s="119" t="s">
        <v>43</v>
      </c>
      <c r="C108" s="197" t="s">
        <v>2</v>
      </c>
      <c r="D108" s="134"/>
      <c r="E108" s="153">
        <v>2534.4</v>
      </c>
      <c r="F108" s="155">
        <v>1999.67</v>
      </c>
      <c r="G108" s="153">
        <v>3041.28</v>
      </c>
      <c r="H108" s="155">
        <f>F108*1.2</f>
        <v>2399.6039999999998</v>
      </c>
      <c r="I108" s="188"/>
      <c r="J108" s="159" t="s">
        <v>88</v>
      </c>
    </row>
    <row r="109" spans="2:10" ht="19.5" hidden="1" customHeight="1" x14ac:dyDescent="0.25">
      <c r="B109" s="122" t="s">
        <v>44</v>
      </c>
      <c r="C109" s="198"/>
      <c r="D109" s="110"/>
      <c r="E109" s="105"/>
      <c r="F109" s="106">
        <v>2055.09</v>
      </c>
      <c r="G109" s="105"/>
      <c r="H109" s="106">
        <v>2466.11</v>
      </c>
      <c r="I109" s="189"/>
      <c r="J109" s="160" t="s">
        <v>49</v>
      </c>
    </row>
    <row r="110" spans="2:10" ht="21" customHeight="1" x14ac:dyDescent="0.25">
      <c r="B110" s="2" t="s">
        <v>4</v>
      </c>
      <c r="C110" s="199" t="s">
        <v>3</v>
      </c>
      <c r="D110" s="136"/>
      <c r="E110" s="75">
        <v>17.36</v>
      </c>
      <c r="F110" s="12">
        <v>17.36</v>
      </c>
      <c r="G110" s="75">
        <v>20.83</v>
      </c>
      <c r="H110" s="12">
        <v>20.83</v>
      </c>
      <c r="I110" s="190">
        <f t="shared" ref="I110" si="19">F110/E110</f>
        <v>1</v>
      </c>
      <c r="J110" s="161" t="s">
        <v>73</v>
      </c>
    </row>
    <row r="111" spans="2:10" ht="21" customHeight="1" x14ac:dyDescent="0.25">
      <c r="B111" s="2" t="s">
        <v>5</v>
      </c>
      <c r="C111" s="199" t="s">
        <v>3</v>
      </c>
      <c r="D111" s="137"/>
      <c r="E111" s="75">
        <f>E112+E113</f>
        <v>36.260000000000005</v>
      </c>
      <c r="F111" s="12">
        <f t="shared" ref="F111:H111" si="20">F112+F113</f>
        <v>38</v>
      </c>
      <c r="G111" s="75">
        <f t="shared" si="20"/>
        <v>43.519999999999996</v>
      </c>
      <c r="H111" s="12">
        <f t="shared" si="20"/>
        <v>45.597999999999999</v>
      </c>
      <c r="I111" s="190"/>
      <c r="J111" s="172"/>
    </row>
    <row r="112" spans="2:10" s="5" customFormat="1" ht="29.25" customHeight="1" thickBot="1" x14ac:dyDescent="0.3">
      <c r="B112" s="3" t="s">
        <v>90</v>
      </c>
      <c r="C112" s="199" t="s">
        <v>3</v>
      </c>
      <c r="D112" s="173"/>
      <c r="E112" s="174">
        <v>15.98</v>
      </c>
      <c r="F112" s="175">
        <v>16.11</v>
      </c>
      <c r="G112" s="174">
        <v>19.18</v>
      </c>
      <c r="H112" s="175">
        <v>19.329999999999998</v>
      </c>
      <c r="I112" s="191">
        <f>F112/E112</f>
        <v>1.0081351689612015</v>
      </c>
      <c r="J112" s="185" t="s">
        <v>74</v>
      </c>
    </row>
    <row r="113" spans="2:10" s="5" customFormat="1" ht="36.75" customHeight="1" x14ac:dyDescent="0.25">
      <c r="B113" s="3" t="s">
        <v>91</v>
      </c>
      <c r="C113" s="199" t="s">
        <v>3</v>
      </c>
      <c r="D113" s="176"/>
      <c r="E113" s="25">
        <v>20.28</v>
      </c>
      <c r="F113" s="26">
        <v>21.89</v>
      </c>
      <c r="G113" s="25">
        <v>24.34</v>
      </c>
      <c r="H113" s="26">
        <f>F113*1.2</f>
        <v>26.268000000000001</v>
      </c>
      <c r="I113" s="191"/>
      <c r="J113" s="187" t="s">
        <v>59</v>
      </c>
    </row>
    <row r="114" spans="2:10" ht="23.25" customHeight="1" x14ac:dyDescent="0.25">
      <c r="B114" s="2" t="s">
        <v>86</v>
      </c>
      <c r="C114" s="199"/>
      <c r="D114" s="137"/>
      <c r="E114" s="75"/>
      <c r="F114" s="12"/>
      <c r="G114" s="75"/>
      <c r="H114" s="12"/>
      <c r="I114" s="190"/>
      <c r="J114" s="258" t="s">
        <v>87</v>
      </c>
    </row>
    <row r="115" spans="2:10" ht="21" customHeight="1" x14ac:dyDescent="0.25">
      <c r="B115" s="23" t="s">
        <v>53</v>
      </c>
      <c r="C115" s="24" t="s">
        <v>3</v>
      </c>
      <c r="D115" s="137"/>
      <c r="E115" s="75">
        <v>17.07</v>
      </c>
      <c r="F115" s="12">
        <v>17.38</v>
      </c>
      <c r="G115" s="75">
        <f>E115*1.2</f>
        <v>20.483999999999998</v>
      </c>
      <c r="H115" s="12">
        <v>20.86</v>
      </c>
      <c r="I115" s="190"/>
      <c r="J115" s="258"/>
    </row>
    <row r="116" spans="2:10" ht="19.5" customHeight="1" x14ac:dyDescent="0.25">
      <c r="B116" s="2" t="s">
        <v>16</v>
      </c>
      <c r="C116" s="24" t="s">
        <v>89</v>
      </c>
      <c r="D116" s="19"/>
      <c r="E116" s="75">
        <v>2534.4</v>
      </c>
      <c r="F116" s="12">
        <v>1999.67</v>
      </c>
      <c r="G116" s="75">
        <v>3041.28</v>
      </c>
      <c r="H116" s="12">
        <f>F116*1.2</f>
        <v>2399.6039999999998</v>
      </c>
      <c r="I116" s="192"/>
      <c r="J116" s="258"/>
    </row>
    <row r="117" spans="2:10" ht="15.75" customHeight="1" x14ac:dyDescent="0.25">
      <c r="B117" s="3" t="s">
        <v>21</v>
      </c>
      <c r="C117" s="199" t="s">
        <v>3</v>
      </c>
      <c r="D117" s="136"/>
      <c r="E117" s="34">
        <f>E115+0.0649*E116</f>
        <v>181.55256</v>
      </c>
      <c r="F117" s="35">
        <f t="shared" ref="F117:H117" si="21">F115+0.0649*F116</f>
        <v>147.15858299999999</v>
      </c>
      <c r="G117" s="34">
        <f t="shared" si="21"/>
        <v>217.86307200000002</v>
      </c>
      <c r="H117" s="35">
        <f t="shared" si="21"/>
        <v>176.5942996</v>
      </c>
      <c r="I117" s="190"/>
      <c r="J117" s="258"/>
    </row>
    <row r="118" spans="2:10" ht="23.25" customHeight="1" x14ac:dyDescent="0.25">
      <c r="B118" s="3" t="s">
        <v>26</v>
      </c>
      <c r="C118" s="199" t="s">
        <v>3</v>
      </c>
      <c r="D118" s="136"/>
      <c r="E118" s="34">
        <f>E115+0.0599*E116</f>
        <v>168.88056</v>
      </c>
      <c r="F118" s="35">
        <f t="shared" ref="F118:H118" si="22">F115+0.0599*F116</f>
        <v>137.16023300000001</v>
      </c>
      <c r="G118" s="34">
        <f t="shared" si="22"/>
        <v>202.65667200000001</v>
      </c>
      <c r="H118" s="35">
        <f t="shared" si="22"/>
        <v>164.5962796</v>
      </c>
      <c r="I118" s="190"/>
      <c r="J118" s="259"/>
    </row>
    <row r="119" spans="2:10" ht="15.75" hidden="1" x14ac:dyDescent="0.25">
      <c r="B119" s="122" t="s">
        <v>55</v>
      </c>
      <c r="C119" s="140"/>
      <c r="D119" s="156"/>
      <c r="E119" s="162"/>
      <c r="F119" s="140"/>
      <c r="G119" s="162"/>
      <c r="H119" s="140"/>
      <c r="I119" s="162"/>
      <c r="J119" s="252" t="s">
        <v>56</v>
      </c>
    </row>
    <row r="120" spans="2:10" ht="15.75" hidden="1" x14ac:dyDescent="0.25">
      <c r="B120" s="122" t="s">
        <v>53</v>
      </c>
      <c r="C120" s="198" t="s">
        <v>3</v>
      </c>
      <c r="D120" s="110"/>
      <c r="E120" s="105"/>
      <c r="F120" s="106">
        <v>17.38</v>
      </c>
      <c r="G120" s="105"/>
      <c r="H120" s="106">
        <f>F120*1.2</f>
        <v>20.855999999999998</v>
      </c>
      <c r="I120" s="189"/>
      <c r="J120" s="253"/>
    </row>
    <row r="121" spans="2:10" ht="15.75" hidden="1" x14ac:dyDescent="0.25">
      <c r="B121" s="122" t="s">
        <v>16</v>
      </c>
      <c r="C121" s="198" t="s">
        <v>2</v>
      </c>
      <c r="D121" s="110"/>
      <c r="E121" s="105"/>
      <c r="F121" s="106">
        <v>2055.09</v>
      </c>
      <c r="G121" s="105"/>
      <c r="H121" s="106">
        <v>2466.11</v>
      </c>
      <c r="I121" s="189"/>
      <c r="J121" s="253"/>
    </row>
    <row r="122" spans="2:10" ht="15.75" hidden="1" x14ac:dyDescent="0.25">
      <c r="B122" s="95" t="s">
        <v>21</v>
      </c>
      <c r="C122" s="200" t="s">
        <v>3</v>
      </c>
      <c r="D122" s="157"/>
      <c r="E122" s="98"/>
      <c r="F122" s="99">
        <f>F120+0.0649*F121</f>
        <v>150.75534100000002</v>
      </c>
      <c r="G122" s="98"/>
      <c r="H122" s="99">
        <f>H120+0.0649*H121</f>
        <v>180.90653900000001</v>
      </c>
      <c r="I122" s="193"/>
      <c r="J122" s="253"/>
    </row>
    <row r="123" spans="2:10" ht="16.5" hidden="1" thickBot="1" x14ac:dyDescent="0.3">
      <c r="B123" s="112" t="s">
        <v>22</v>
      </c>
      <c r="C123" s="128" t="s">
        <v>3</v>
      </c>
      <c r="D123" s="158"/>
      <c r="E123" s="115"/>
      <c r="F123" s="116">
        <f>F120+0.0599*F121</f>
        <v>140.47989100000001</v>
      </c>
      <c r="G123" s="115"/>
      <c r="H123" s="116">
        <f>H120+0.0599*H121</f>
        <v>168.57598899999999</v>
      </c>
      <c r="I123" s="194"/>
      <c r="J123" s="254"/>
    </row>
    <row r="124" spans="2:10" s="9" customFormat="1" ht="24.95" customHeight="1" thickBot="1" x14ac:dyDescent="0.3">
      <c r="B124" s="248" t="s">
        <v>27</v>
      </c>
      <c r="C124" s="249"/>
      <c r="D124" s="249"/>
      <c r="E124" s="249"/>
      <c r="F124" s="249"/>
      <c r="G124" s="250"/>
      <c r="H124" s="250"/>
      <c r="I124" s="250"/>
      <c r="J124" s="13"/>
    </row>
    <row r="125" spans="2:10" ht="30.75" customHeight="1" x14ac:dyDescent="0.25">
      <c r="B125" s="119" t="s">
        <v>43</v>
      </c>
      <c r="C125" s="65" t="s">
        <v>2</v>
      </c>
      <c r="D125" s="66"/>
      <c r="E125" s="20">
        <v>1946.9</v>
      </c>
      <c r="F125" s="21">
        <v>1999.67</v>
      </c>
      <c r="G125" s="20">
        <f>E125*1.2</f>
        <v>2336.2800000000002</v>
      </c>
      <c r="H125" s="21">
        <f>F125*1.2</f>
        <v>2399.6039999999998</v>
      </c>
      <c r="I125" s="202"/>
      <c r="J125" s="81" t="s">
        <v>57</v>
      </c>
    </row>
    <row r="126" spans="2:10" ht="15.75" hidden="1" x14ac:dyDescent="0.25">
      <c r="B126" s="121" t="s">
        <v>44</v>
      </c>
      <c r="C126" s="103"/>
      <c r="D126" s="104"/>
      <c r="E126" s="105"/>
      <c r="F126" s="106">
        <v>2055.09</v>
      </c>
      <c r="G126" s="105"/>
      <c r="H126" s="106">
        <v>2466.11</v>
      </c>
      <c r="I126" s="203"/>
      <c r="J126" s="120" t="s">
        <v>49</v>
      </c>
    </row>
    <row r="127" spans="2:10" ht="20.25" customHeight="1" x14ac:dyDescent="0.25">
      <c r="B127" s="23" t="s">
        <v>28</v>
      </c>
      <c r="C127" s="67" t="s">
        <v>3</v>
      </c>
      <c r="D127" s="68"/>
      <c r="E127" s="25">
        <v>21.025000000000002</v>
      </c>
      <c r="F127" s="26">
        <v>21.31</v>
      </c>
      <c r="G127" s="25">
        <v>25.23</v>
      </c>
      <c r="H127" s="26">
        <f>F127*1.2</f>
        <v>25.571999999999999</v>
      </c>
      <c r="I127" s="204"/>
      <c r="J127" s="251" t="s">
        <v>50</v>
      </c>
    </row>
    <row r="128" spans="2:10" ht="23.25" customHeight="1" x14ac:dyDescent="0.25">
      <c r="B128" s="23" t="s">
        <v>5</v>
      </c>
      <c r="C128" s="67" t="s">
        <v>3</v>
      </c>
      <c r="D128" s="68"/>
      <c r="E128" s="25">
        <v>21.158333333333335</v>
      </c>
      <c r="F128" s="26">
        <v>21.89</v>
      </c>
      <c r="G128" s="25">
        <v>25.39</v>
      </c>
      <c r="H128" s="26">
        <f>F128*1.2</f>
        <v>26.268000000000001</v>
      </c>
      <c r="I128" s="204"/>
      <c r="J128" s="251"/>
    </row>
    <row r="129" spans="2:10" ht="38.25" x14ac:dyDescent="0.25">
      <c r="B129" s="23" t="s">
        <v>29</v>
      </c>
      <c r="C129" s="67" t="s">
        <v>3</v>
      </c>
      <c r="D129" s="68"/>
      <c r="E129" s="25">
        <v>22.14</v>
      </c>
      <c r="F129" s="26">
        <v>21.33</v>
      </c>
      <c r="G129" s="25">
        <f>E129*1.2</f>
        <v>26.568000000000001</v>
      </c>
      <c r="H129" s="26">
        <f>F129*1.2</f>
        <v>25.595999999999997</v>
      </c>
      <c r="I129" s="204"/>
      <c r="J129" s="8" t="s">
        <v>51</v>
      </c>
    </row>
    <row r="130" spans="2:10" ht="15.75" x14ac:dyDescent="0.25">
      <c r="B130" s="2" t="s">
        <v>54</v>
      </c>
      <c r="C130" s="76"/>
      <c r="D130" s="30"/>
      <c r="E130" s="29"/>
      <c r="F130" s="27"/>
      <c r="G130" s="29"/>
      <c r="H130" s="27"/>
      <c r="I130" s="201"/>
      <c r="J130" s="77"/>
    </row>
    <row r="131" spans="2:10" ht="35.25" customHeight="1" x14ac:dyDescent="0.25">
      <c r="B131" s="2" t="s">
        <v>53</v>
      </c>
      <c r="C131" s="67" t="s">
        <v>3</v>
      </c>
      <c r="D131" s="68"/>
      <c r="E131" s="25">
        <f>E129</f>
        <v>22.14</v>
      </c>
      <c r="F131" s="26">
        <f>F129</f>
        <v>21.33</v>
      </c>
      <c r="G131" s="25">
        <f>G129</f>
        <v>26.568000000000001</v>
      </c>
      <c r="H131" s="26">
        <f>H129</f>
        <v>25.595999999999997</v>
      </c>
      <c r="I131" s="204"/>
      <c r="J131" s="8" t="s">
        <v>51</v>
      </c>
    </row>
    <row r="132" spans="2:10" ht="38.25" x14ac:dyDescent="0.25">
      <c r="B132" s="2" t="s">
        <v>16</v>
      </c>
      <c r="C132" s="67" t="s">
        <v>2</v>
      </c>
      <c r="D132" s="68"/>
      <c r="E132" s="25">
        <v>1946.9</v>
      </c>
      <c r="F132" s="26">
        <v>1999.67</v>
      </c>
      <c r="G132" s="25">
        <f>E132*1.2</f>
        <v>2336.2800000000002</v>
      </c>
      <c r="H132" s="26">
        <f>F132*1.2</f>
        <v>2399.6039999999998</v>
      </c>
      <c r="I132" s="204"/>
      <c r="J132" s="8" t="s">
        <v>52</v>
      </c>
    </row>
    <row r="133" spans="2:10" ht="20.25" customHeight="1" x14ac:dyDescent="0.25">
      <c r="B133" s="3" t="s">
        <v>21</v>
      </c>
      <c r="C133" s="69" t="s">
        <v>3</v>
      </c>
      <c r="D133" s="70"/>
      <c r="E133" s="34">
        <f>E131+0.0649*E132</f>
        <v>148.49381</v>
      </c>
      <c r="F133" s="35">
        <f>F131+0.0649*F132</f>
        <v>151.10858300000001</v>
      </c>
      <c r="G133" s="34">
        <f>G131+0.0649*G132</f>
        <v>178.19257200000001</v>
      </c>
      <c r="H133" s="35">
        <f>H131+0.0649*H132</f>
        <v>181.33029959999999</v>
      </c>
      <c r="I133" s="205"/>
      <c r="J133" s="8"/>
    </row>
    <row r="134" spans="2:10" ht="15.75" x14ac:dyDescent="0.25">
      <c r="B134" s="3" t="s">
        <v>22</v>
      </c>
      <c r="C134" s="69" t="s">
        <v>3</v>
      </c>
      <c r="D134" s="70"/>
      <c r="E134" s="34">
        <f>E131+0.0599*E132</f>
        <v>138.75931000000003</v>
      </c>
      <c r="F134" s="35">
        <f>F131+0.0599*F132</f>
        <v>141.11023299999999</v>
      </c>
      <c r="G134" s="34">
        <f>G131+0.0599*G132</f>
        <v>166.51117200000002</v>
      </c>
      <c r="H134" s="35">
        <f>H131+0.0599*H132</f>
        <v>169.33227959999999</v>
      </c>
      <c r="I134" s="205"/>
      <c r="J134" s="8"/>
    </row>
    <row r="135" spans="2:10" ht="15.75" hidden="1" x14ac:dyDescent="0.25">
      <c r="B135" s="122" t="s">
        <v>55</v>
      </c>
      <c r="C135" s="123"/>
      <c r="D135" s="163"/>
      <c r="E135" s="162"/>
      <c r="F135" s="140"/>
      <c r="G135" s="162"/>
      <c r="H135" s="140"/>
      <c r="I135" s="186"/>
      <c r="J135" s="125"/>
    </row>
    <row r="136" spans="2:10" ht="15.75" hidden="1" x14ac:dyDescent="0.25">
      <c r="B136" s="122" t="s">
        <v>53</v>
      </c>
      <c r="C136" s="103" t="s">
        <v>3</v>
      </c>
      <c r="D136" s="104"/>
      <c r="E136" s="105"/>
      <c r="F136" s="106">
        <v>21.33</v>
      </c>
      <c r="G136" s="105"/>
      <c r="H136" s="106">
        <f>F136*1.2</f>
        <v>25.595999999999997</v>
      </c>
      <c r="I136" s="203"/>
      <c r="J136" s="243" t="s">
        <v>56</v>
      </c>
    </row>
    <row r="137" spans="2:10" ht="15.75" hidden="1" x14ac:dyDescent="0.25">
      <c r="B137" s="122" t="s">
        <v>16</v>
      </c>
      <c r="C137" s="103" t="s">
        <v>2</v>
      </c>
      <c r="D137" s="104"/>
      <c r="E137" s="105"/>
      <c r="F137" s="106">
        <v>2055.09</v>
      </c>
      <c r="G137" s="105"/>
      <c r="H137" s="106">
        <v>2466.11</v>
      </c>
      <c r="I137" s="203"/>
      <c r="J137" s="243"/>
    </row>
    <row r="138" spans="2:10" ht="15.75" hidden="1" x14ac:dyDescent="0.25">
      <c r="B138" s="95" t="s">
        <v>21</v>
      </c>
      <c r="C138" s="96" t="s">
        <v>3</v>
      </c>
      <c r="D138" s="97"/>
      <c r="E138" s="98"/>
      <c r="F138" s="99">
        <f>F136+0.0649*F137</f>
        <v>154.70534100000003</v>
      </c>
      <c r="G138" s="98"/>
      <c r="H138" s="99">
        <f>H136+0.0649*H137</f>
        <v>185.64653900000002</v>
      </c>
      <c r="I138" s="206"/>
      <c r="J138" s="120"/>
    </row>
    <row r="139" spans="2:10" ht="16.5" hidden="1" thickBot="1" x14ac:dyDescent="0.3">
      <c r="B139" s="112" t="s">
        <v>22</v>
      </c>
      <c r="C139" s="113" t="s">
        <v>3</v>
      </c>
      <c r="D139" s="114"/>
      <c r="E139" s="115"/>
      <c r="F139" s="116">
        <f>F136+0.0599*F137</f>
        <v>144.429891</v>
      </c>
      <c r="G139" s="115"/>
      <c r="H139" s="116">
        <f>H136+0.0599*H137</f>
        <v>173.315989</v>
      </c>
      <c r="I139" s="207"/>
      <c r="J139" s="124"/>
    </row>
    <row r="140" spans="2:10" s="196" customFormat="1" ht="24.95" customHeight="1" thickBot="1" x14ac:dyDescent="0.3">
      <c r="B140" s="248" t="s">
        <v>9</v>
      </c>
      <c r="C140" s="249"/>
      <c r="D140" s="249"/>
      <c r="E140" s="249"/>
      <c r="F140" s="249"/>
      <c r="G140" s="250"/>
      <c r="H140" s="250"/>
      <c r="I140" s="250"/>
      <c r="J140" s="195"/>
    </row>
    <row r="141" spans="2:10" ht="15.75" x14ac:dyDescent="0.25">
      <c r="B141" s="119" t="s">
        <v>43</v>
      </c>
      <c r="C141" s="65" t="s">
        <v>2</v>
      </c>
      <c r="D141" s="66"/>
      <c r="E141" s="20">
        <v>2217.3000000000002</v>
      </c>
      <c r="F141" s="21">
        <v>1999.67</v>
      </c>
      <c r="G141" s="20">
        <v>2660.76</v>
      </c>
      <c r="H141" s="21">
        <f>F141*1.2</f>
        <v>2399.6039999999998</v>
      </c>
      <c r="I141" s="202"/>
      <c r="J141" s="81" t="s">
        <v>57</v>
      </c>
    </row>
    <row r="142" spans="2:10" ht="15.75" hidden="1" x14ac:dyDescent="0.25">
      <c r="B142" s="121" t="s">
        <v>44</v>
      </c>
      <c r="C142" s="103" t="s">
        <v>2</v>
      </c>
      <c r="D142" s="104"/>
      <c r="E142" s="105"/>
      <c r="F142" s="106">
        <v>2055.09</v>
      </c>
      <c r="G142" s="105"/>
      <c r="H142" s="106">
        <v>2466.11</v>
      </c>
      <c r="I142" s="203"/>
      <c r="J142" s="120" t="s">
        <v>49</v>
      </c>
    </row>
    <row r="143" spans="2:10" ht="38.25" customHeight="1" x14ac:dyDescent="0.25">
      <c r="B143" s="23" t="s">
        <v>28</v>
      </c>
      <c r="C143" s="67" t="s">
        <v>3</v>
      </c>
      <c r="D143" s="68"/>
      <c r="E143" s="25">
        <v>26.35</v>
      </c>
      <c r="F143" s="26">
        <v>26.83</v>
      </c>
      <c r="G143" s="25">
        <v>31.62</v>
      </c>
      <c r="H143" s="26">
        <f>F143*1.2</f>
        <v>32.195999999999998</v>
      </c>
      <c r="I143" s="204"/>
      <c r="J143" s="224" t="s">
        <v>59</v>
      </c>
    </row>
    <row r="144" spans="2:10" ht="25.5" customHeight="1" x14ac:dyDescent="0.25">
      <c r="B144" s="23" t="s">
        <v>5</v>
      </c>
      <c r="C144" s="67" t="s">
        <v>3</v>
      </c>
      <c r="D144" s="68"/>
      <c r="E144" s="25">
        <v>20.28</v>
      </c>
      <c r="F144" s="26">
        <v>21.89</v>
      </c>
      <c r="G144" s="25">
        <v>24.34</v>
      </c>
      <c r="H144" s="26">
        <f>F144*1.2</f>
        <v>26.268000000000001</v>
      </c>
      <c r="I144" s="204"/>
      <c r="J144" s="225"/>
    </row>
    <row r="145" spans="2:10" ht="18.75" customHeight="1" x14ac:dyDescent="0.25">
      <c r="B145" s="2" t="s">
        <v>60</v>
      </c>
      <c r="C145" s="76"/>
      <c r="D145" s="30"/>
      <c r="E145" s="29"/>
      <c r="F145" s="27"/>
      <c r="G145" s="29"/>
      <c r="H145" s="27"/>
      <c r="I145" s="201"/>
      <c r="J145" s="77" t="s">
        <v>39</v>
      </c>
    </row>
    <row r="146" spans="2:10" ht="38.25" customHeight="1" x14ac:dyDescent="0.25">
      <c r="B146" s="2" t="s">
        <v>15</v>
      </c>
      <c r="C146" s="67" t="s">
        <v>3</v>
      </c>
      <c r="D146" s="68"/>
      <c r="E146" s="25">
        <v>26.35</v>
      </c>
      <c r="F146" s="26">
        <v>26.83</v>
      </c>
      <c r="G146" s="25">
        <v>31.62</v>
      </c>
      <c r="H146" s="26">
        <f>F146*1.2</f>
        <v>32.195999999999998</v>
      </c>
      <c r="I146" s="204"/>
      <c r="J146" s="77" t="s">
        <v>58</v>
      </c>
    </row>
    <row r="147" spans="2:10" ht="38.25" x14ac:dyDescent="0.25">
      <c r="B147" s="2" t="s">
        <v>16</v>
      </c>
      <c r="C147" s="67" t="s">
        <v>2</v>
      </c>
      <c r="D147" s="68"/>
      <c r="E147" s="25">
        <v>2217.3000000000002</v>
      </c>
      <c r="F147" s="26">
        <v>1999.67</v>
      </c>
      <c r="G147" s="25">
        <v>2660.76</v>
      </c>
      <c r="H147" s="26">
        <f>F147*1.2</f>
        <v>2399.6039999999998</v>
      </c>
      <c r="I147" s="204"/>
      <c r="J147" s="8" t="s">
        <v>61</v>
      </c>
    </row>
    <row r="148" spans="2:10" ht="15.75" x14ac:dyDescent="0.25">
      <c r="B148" s="3" t="s">
        <v>21</v>
      </c>
      <c r="C148" s="69" t="s">
        <v>3</v>
      </c>
      <c r="D148" s="70"/>
      <c r="E148" s="34">
        <f>E146+0.0649*E147</f>
        <v>170.25277</v>
      </c>
      <c r="F148" s="35">
        <f t="shared" ref="F148:H148" si="23">F146+0.0649*F147</f>
        <v>156.60858300000001</v>
      </c>
      <c r="G148" s="34">
        <f t="shared" si="23"/>
        <v>204.303324</v>
      </c>
      <c r="H148" s="35">
        <f t="shared" si="23"/>
        <v>187.93029959999998</v>
      </c>
      <c r="I148" s="205"/>
      <c r="J148" s="8"/>
    </row>
    <row r="149" spans="2:10" ht="15.75" x14ac:dyDescent="0.25">
      <c r="B149" s="3" t="s">
        <v>22</v>
      </c>
      <c r="C149" s="69" t="s">
        <v>3</v>
      </c>
      <c r="D149" s="70"/>
      <c r="E149" s="34">
        <f>E146+0.0599*E147</f>
        <v>159.16627</v>
      </c>
      <c r="F149" s="35">
        <f t="shared" ref="F149:H149" si="24">F146+0.0599*F147</f>
        <v>146.61023299999999</v>
      </c>
      <c r="G149" s="34">
        <f t="shared" si="24"/>
        <v>190.99952400000004</v>
      </c>
      <c r="H149" s="35">
        <f t="shared" si="24"/>
        <v>175.93227959999999</v>
      </c>
      <c r="I149" s="205"/>
      <c r="J149" s="8"/>
    </row>
    <row r="150" spans="2:10" ht="29.25" hidden="1" customHeight="1" x14ac:dyDescent="0.25">
      <c r="B150" s="122" t="s">
        <v>62</v>
      </c>
      <c r="C150" s="123"/>
      <c r="D150" s="163"/>
      <c r="E150" s="162"/>
      <c r="F150" s="140"/>
      <c r="G150" s="162"/>
      <c r="H150" s="140"/>
      <c r="I150" s="206"/>
      <c r="J150" s="120"/>
    </row>
    <row r="151" spans="2:10" ht="15.75" hidden="1" x14ac:dyDescent="0.25">
      <c r="B151" s="122" t="s">
        <v>15</v>
      </c>
      <c r="C151" s="103" t="s">
        <v>3</v>
      </c>
      <c r="D151" s="104"/>
      <c r="E151" s="105"/>
      <c r="F151" s="106">
        <f>F143</f>
        <v>26.83</v>
      </c>
      <c r="G151" s="105"/>
      <c r="H151" s="106">
        <f>H143</f>
        <v>32.195999999999998</v>
      </c>
      <c r="I151" s="206"/>
      <c r="J151" s="243" t="s">
        <v>56</v>
      </c>
    </row>
    <row r="152" spans="2:10" ht="15.75" hidden="1" x14ac:dyDescent="0.25">
      <c r="B152" s="122" t="s">
        <v>16</v>
      </c>
      <c r="C152" s="103" t="s">
        <v>2</v>
      </c>
      <c r="D152" s="104"/>
      <c r="E152" s="105"/>
      <c r="F152" s="106">
        <v>2055.09</v>
      </c>
      <c r="G152" s="105"/>
      <c r="H152" s="106">
        <v>2466.11</v>
      </c>
      <c r="I152" s="206"/>
      <c r="J152" s="243"/>
    </row>
    <row r="153" spans="2:10" ht="15.75" hidden="1" x14ac:dyDescent="0.25">
      <c r="B153" s="95" t="s">
        <v>21</v>
      </c>
      <c r="C153" s="96" t="s">
        <v>3</v>
      </c>
      <c r="D153" s="97"/>
      <c r="E153" s="98"/>
      <c r="F153" s="99">
        <f>F151+0.0649*F152</f>
        <v>160.20534100000003</v>
      </c>
      <c r="G153" s="98"/>
      <c r="H153" s="99">
        <f>H151+0.0649*H152</f>
        <v>192.24653900000001</v>
      </c>
      <c r="I153" s="206"/>
      <c r="J153" s="120"/>
    </row>
    <row r="154" spans="2:10" ht="16.5" hidden="1" thickBot="1" x14ac:dyDescent="0.3">
      <c r="B154" s="112" t="s">
        <v>22</v>
      </c>
      <c r="C154" s="113" t="s">
        <v>3</v>
      </c>
      <c r="D154" s="114"/>
      <c r="E154" s="115"/>
      <c r="F154" s="116">
        <f>F151+0.0599*F152</f>
        <v>149.929891</v>
      </c>
      <c r="G154" s="115"/>
      <c r="H154" s="116">
        <f>H151+0.0599*H152</f>
        <v>179.915989</v>
      </c>
      <c r="I154" s="207"/>
      <c r="J154" s="124"/>
    </row>
    <row r="155" spans="2:10" s="9" customFormat="1" ht="24.95" customHeight="1" thickBot="1" x14ac:dyDescent="0.3">
      <c r="B155" s="245" t="s">
        <v>40</v>
      </c>
      <c r="C155" s="246"/>
      <c r="D155" s="246"/>
      <c r="E155" s="246"/>
      <c r="F155" s="246"/>
      <c r="G155" s="247"/>
      <c r="H155" s="247"/>
      <c r="I155" s="247"/>
      <c r="J155" s="78"/>
    </row>
    <row r="156" spans="2:10" ht="25.5" customHeight="1" x14ac:dyDescent="0.25">
      <c r="B156" s="119" t="s">
        <v>28</v>
      </c>
      <c r="C156" s="65" t="s">
        <v>3</v>
      </c>
      <c r="D156" s="66"/>
      <c r="E156" s="20"/>
      <c r="F156" s="21">
        <v>21.31</v>
      </c>
      <c r="G156" s="44"/>
      <c r="H156" s="21">
        <f>F156*1.2</f>
        <v>25.571999999999999</v>
      </c>
      <c r="I156" s="45"/>
      <c r="J156" s="229" t="s">
        <v>75</v>
      </c>
    </row>
    <row r="157" spans="2:10" ht="23.25" customHeight="1" thickBot="1" x14ac:dyDescent="0.3">
      <c r="B157" s="63" t="s">
        <v>31</v>
      </c>
      <c r="C157" s="73" t="s">
        <v>3</v>
      </c>
      <c r="D157" s="74"/>
      <c r="E157" s="55"/>
      <c r="F157" s="56">
        <v>13.18</v>
      </c>
      <c r="G157" s="64"/>
      <c r="H157" s="56" t="s">
        <v>42</v>
      </c>
      <c r="I157" s="57"/>
      <c r="J157" s="244"/>
    </row>
    <row r="158" spans="2:10" s="9" customFormat="1" ht="24.95" customHeight="1" thickBot="1" x14ac:dyDescent="0.3">
      <c r="B158" s="221" t="s">
        <v>41</v>
      </c>
      <c r="C158" s="222"/>
      <c r="D158" s="222"/>
      <c r="E158" s="222"/>
      <c r="F158" s="222"/>
      <c r="G158" s="223"/>
      <c r="H158" s="223"/>
      <c r="I158" s="223"/>
      <c r="J158" s="154"/>
    </row>
    <row r="159" spans="2:10" ht="22.5" customHeight="1" x14ac:dyDescent="0.25">
      <c r="B159" s="119" t="s">
        <v>28</v>
      </c>
      <c r="C159" s="65" t="s">
        <v>3</v>
      </c>
      <c r="D159" s="66"/>
      <c r="E159" s="20"/>
      <c r="F159" s="21">
        <v>17.36</v>
      </c>
      <c r="G159" s="44"/>
      <c r="H159" s="21">
        <f>F159*1.2</f>
        <v>20.831999999999997</v>
      </c>
      <c r="I159" s="45"/>
      <c r="J159" s="229" t="s">
        <v>92</v>
      </c>
    </row>
    <row r="160" spans="2:10" ht="27" customHeight="1" thickBot="1" x14ac:dyDescent="0.3">
      <c r="B160" s="63" t="s">
        <v>5</v>
      </c>
      <c r="C160" s="73" t="s">
        <v>3</v>
      </c>
      <c r="D160" s="74"/>
      <c r="E160" s="55"/>
      <c r="F160" s="56">
        <v>21.89</v>
      </c>
      <c r="G160" s="64"/>
      <c r="H160" s="56">
        <f>F160*1.2</f>
        <v>26.268000000000001</v>
      </c>
      <c r="I160" s="57"/>
      <c r="J160" s="244"/>
    </row>
  </sheetData>
  <mergeCells count="50">
    <mergeCell ref="J159:J160"/>
    <mergeCell ref="B158:I158"/>
    <mergeCell ref="J16:J17"/>
    <mergeCell ref="J42:J43"/>
    <mergeCell ref="J29:J30"/>
    <mergeCell ref="J80:J81"/>
    <mergeCell ref="J74:J76"/>
    <mergeCell ref="J50:J52"/>
    <mergeCell ref="J64:J66"/>
    <mergeCell ref="J23:J25"/>
    <mergeCell ref="J114:J118"/>
    <mergeCell ref="J70:J71"/>
    <mergeCell ref="J93:J94"/>
    <mergeCell ref="J103:J104"/>
    <mergeCell ref="J59:J60"/>
    <mergeCell ref="J82:J83"/>
    <mergeCell ref="J151:J152"/>
    <mergeCell ref="J143:J144"/>
    <mergeCell ref="J156:J157"/>
    <mergeCell ref="B84:I84"/>
    <mergeCell ref="J87:J89"/>
    <mergeCell ref="B155:I155"/>
    <mergeCell ref="J97:J99"/>
    <mergeCell ref="J105:J106"/>
    <mergeCell ref="B140:I140"/>
    <mergeCell ref="B124:I124"/>
    <mergeCell ref="B107:I107"/>
    <mergeCell ref="J127:J128"/>
    <mergeCell ref="J136:J137"/>
    <mergeCell ref="J119:J123"/>
    <mergeCell ref="B1:J1"/>
    <mergeCell ref="B2:J2"/>
    <mergeCell ref="J3:J4"/>
    <mergeCell ref="B5:I5"/>
    <mergeCell ref="B18:I18"/>
    <mergeCell ref="B3:B4"/>
    <mergeCell ref="E3:F3"/>
    <mergeCell ref="C3:C4"/>
    <mergeCell ref="I3:I4"/>
    <mergeCell ref="G3:H3"/>
    <mergeCell ref="J8:J9"/>
    <mergeCell ref="J10:J12"/>
    <mergeCell ref="B61:I61"/>
    <mergeCell ref="J34:J35"/>
    <mergeCell ref="J48:J49"/>
    <mergeCell ref="B31:I31"/>
    <mergeCell ref="J21:J22"/>
    <mergeCell ref="B44:I44"/>
    <mergeCell ref="J36:J38"/>
    <mergeCell ref="J45:J46"/>
  </mergeCells>
  <pageMargins left="0.25" right="0.25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ПЭО-2</dc:creator>
  <cp:lastModifiedBy>Пользователь Windows</cp:lastModifiedBy>
  <cp:lastPrinted>2020-07-09T12:30:36Z</cp:lastPrinted>
  <dcterms:created xsi:type="dcterms:W3CDTF">2012-10-08T10:07:38Z</dcterms:created>
  <dcterms:modified xsi:type="dcterms:W3CDTF">2020-07-09T12:42:41Z</dcterms:modified>
</cp:coreProperties>
</file>